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60" windowWidth="19440" windowHeight="12240" activeTab="0"/>
  </bookViews>
  <sheets>
    <sheet name="24 órás egyéni" sheetId="1" r:id="rId1"/>
    <sheet name="24 órás csapat" sheetId="2" r:id="rId2"/>
    <sheet name="12 órás egyéni" sheetId="3" r:id="rId3"/>
    <sheet name="12 órás páros" sheetId="4" r:id="rId4"/>
    <sheet name="12 órás csapat" sheetId="5" r:id="rId5"/>
    <sheet name="Összesített köridők" sheetId="6" r:id="rId6"/>
    <sheet name="Résztvevők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<sst xmlns="http://schemas.openxmlformats.org/spreadsheetml/2006/main" count="466" uniqueCount="120">
  <si>
    <t>12 óra 3-4 fős csapat (kedvezményes 10,70 €/fő, helyszínen 13 €/fő)</t>
  </si>
  <si>
    <t>Tibor Kiss</t>
  </si>
  <si>
    <t>ALI-BI</t>
  </si>
  <si>
    <t>Peter Fencik</t>
  </si>
  <si>
    <t>Tomáš Cmorik</t>
  </si>
  <si>
    <t>Szűcs Ervin</t>
  </si>
  <si>
    <t>12 óra egyéni (kedvezményes 13 €, helyszínen 16 €)</t>
  </si>
  <si>
    <t>24 óra egyéni (kedvezményes 16,50 €, helyszínen 20 €)</t>
  </si>
  <si>
    <t>Zuzana Buraiová</t>
  </si>
  <si>
    <t>Keszegek</t>
  </si>
  <si>
    <t>Markovics Tamás</t>
  </si>
  <si>
    <t>ifj.Markovics Tamás</t>
  </si>
  <si>
    <t>Molnár Tibor</t>
  </si>
  <si>
    <t>Csintalan Miklós</t>
  </si>
  <si>
    <t>V-BIKE</t>
  </si>
  <si>
    <t>Piko bike 12</t>
  </si>
  <si>
    <t>Tóth Kata</t>
  </si>
  <si>
    <t>Jókai Zoltán</t>
  </si>
  <si>
    <t>Izsák István</t>
  </si>
  <si>
    <t>Panyi Béla</t>
  </si>
  <si>
    <t>24 óra 3-4 fős csapat (kedvezményes 13 €/fő, helyszínen 16 €/fő)</t>
  </si>
  <si>
    <t>PIKO BIKE 24</t>
  </si>
  <si>
    <t>Kamil Kovács</t>
  </si>
  <si>
    <t>Miroslav Rusňák</t>
  </si>
  <si>
    <t>Erik Vlček</t>
  </si>
  <si>
    <t>Igor Viszlai</t>
  </si>
  <si>
    <t>Burgel Tibor</t>
  </si>
  <si>
    <t>Norbert Petrovský</t>
  </si>
  <si>
    <t>Gregor Zoltán</t>
  </si>
  <si>
    <t>Brigetio KSE "A" Csoport</t>
  </si>
  <si>
    <t>Pásztor Marius</t>
  </si>
  <si>
    <t>Suda Gábor</t>
  </si>
  <si>
    <t>Buzás Attila</t>
  </si>
  <si>
    <t>Brigetio KSE "B" Csoport</t>
  </si>
  <si>
    <t>Kiss Csaba</t>
  </si>
  <si>
    <t>Papp Mihály</t>
  </si>
  <si>
    <t>Hubik Levente</t>
  </si>
  <si>
    <t>Németh Zoltán</t>
  </si>
  <si>
    <t>Antal Csaba</t>
  </si>
  <si>
    <t>-</t>
  </si>
  <si>
    <t>ALIBI A,B,C,D</t>
  </si>
  <si>
    <t>Keszegek A,B,C</t>
  </si>
  <si>
    <t>Piko bike 12 A,B,C,D</t>
  </si>
  <si>
    <t>Piko bike 24 A,B,C,D</t>
  </si>
  <si>
    <t>Brigetio KSE "A" Csoport  A,B,C,D</t>
  </si>
  <si>
    <t>Brigetio KSE "B" Csoport  A,B,C,D</t>
  </si>
  <si>
    <t>13  A,B,C,D</t>
  </si>
  <si>
    <t>14  A,B,C,D</t>
  </si>
  <si>
    <t>A1</t>
  </si>
  <si>
    <t>A3</t>
  </si>
  <si>
    <t>A2</t>
  </si>
  <si>
    <t>A4</t>
  </si>
  <si>
    <t>B1</t>
  </si>
  <si>
    <t>B2</t>
  </si>
  <si>
    <t>B3</t>
  </si>
  <si>
    <t>Székházi Zoltán</t>
  </si>
  <si>
    <t>Medza Arnold</t>
  </si>
  <si>
    <t>A</t>
  </si>
  <si>
    <t>B</t>
  </si>
  <si>
    <t>C</t>
  </si>
  <si>
    <t>D</t>
  </si>
  <si>
    <t>V-bike</t>
  </si>
  <si>
    <t>21A</t>
  </si>
  <si>
    <t>Csivre Vince</t>
  </si>
  <si>
    <t>21B</t>
  </si>
  <si>
    <t>Vass Ervin</t>
  </si>
  <si>
    <t>Nagy Timea</t>
  </si>
  <si>
    <t>Brigetio KSE A1</t>
  </si>
  <si>
    <t>Brigetio KSE B2</t>
  </si>
  <si>
    <t>PIKO BIKE 24 A</t>
  </si>
  <si>
    <t>Indulás</t>
  </si>
  <si>
    <t>Érkezés</t>
  </si>
  <si>
    <t>Menetidő</t>
  </si>
  <si>
    <t>PIKO BIKE 24 B</t>
  </si>
  <si>
    <t>Keszegek B</t>
  </si>
  <si>
    <t>ALI-BI A</t>
  </si>
  <si>
    <t>ALI-BI B</t>
  </si>
  <si>
    <t>Keszegek A</t>
  </si>
  <si>
    <t>PIKO BIKE 24 C</t>
  </si>
  <si>
    <t>PIKO BIKE 24 D</t>
  </si>
  <si>
    <t>Brigetio KSE A2</t>
  </si>
  <si>
    <t>Brigetio KSE A4</t>
  </si>
  <si>
    <t>Brigetio KSE B1</t>
  </si>
  <si>
    <t>Brigetio KSE B3</t>
  </si>
  <si>
    <t>ALI-BI C</t>
  </si>
  <si>
    <t>ALI-BI D</t>
  </si>
  <si>
    <t>Keszegek C</t>
  </si>
  <si>
    <t>Összesen</t>
  </si>
  <si>
    <t>Szintidő százalékos kihasználtsága</t>
  </si>
  <si>
    <t>Átlagsebesség km/h</t>
  </si>
  <si>
    <t>Átlagsebesség 24 órára számítva km/h</t>
  </si>
  <si>
    <t xml:space="preserve"> V-BIKE</t>
  </si>
  <si>
    <t>Átlagsebesség 12 órára számítva km/h</t>
  </si>
  <si>
    <t>Virág Károly</t>
  </si>
  <si>
    <t>24 órás egyéni kategória</t>
  </si>
  <si>
    <t>12 órás egyéni kategória</t>
  </si>
  <si>
    <t>Nagy Tímea</t>
  </si>
  <si>
    <t>24 órás 3-4 fős csapat kategória</t>
  </si>
  <si>
    <t>Megtett táv km</t>
  </si>
  <si>
    <t>Csapat összesítés:</t>
  </si>
  <si>
    <t>12 órás 3-4 fős csapat kategória</t>
  </si>
  <si>
    <t>PIKO BIKE 12 A</t>
  </si>
  <si>
    <t>PIKO BIKE 12 B</t>
  </si>
  <si>
    <t>PIKO BIKE 12 C</t>
  </si>
  <si>
    <t>PIKO BIKE 12 D</t>
  </si>
  <si>
    <t>12 órás páros kategória</t>
  </si>
  <si>
    <t>Körök száma</t>
  </si>
  <si>
    <t>NÉV</t>
  </si>
  <si>
    <t>Az adott kör száma</t>
  </si>
  <si>
    <t>1.</t>
  </si>
  <si>
    <t>Az adott versenyző legjobb körideje</t>
  </si>
  <si>
    <t>Az adott versenyző legrosszabb körideje</t>
  </si>
  <si>
    <t>2.</t>
  </si>
  <si>
    <t>3.</t>
  </si>
  <si>
    <t>4.</t>
  </si>
  <si>
    <t>6.</t>
  </si>
  <si>
    <t>5.</t>
  </si>
  <si>
    <t>7.</t>
  </si>
  <si>
    <t>8.</t>
  </si>
  <si>
    <t>9.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</si>
</sst>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F400]h:mm:ss\ am/pm"/>
    <numFmt numFmtId="173" formatCode="[$-40E]yyyy\.\ mmmm\ d\."/>
    <numFmt numFmtId="174" formatCode="h:mm:ss;@"/>
    <numFmt numFmtId="175" formatCode="yyyy/\ m/\ d\.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Lucida Sans Unicode"/>
      <family val="2"/>
    </font>
    <font>
      <b/>
      <sz val="11"/>
      <color indexed="10"/>
      <name val="Lucida Sans Unicode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Lucida Sans Unicode"/>
      <family val="2"/>
    </font>
    <font>
      <b/>
      <sz val="11"/>
      <color rgb="FFFF0000"/>
      <name val="Lucida Sans Unicode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rgb="FF92D050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1" fillId="0" borderId="13" xfId="0" applyFont="1" applyBorder="1" applyAlignment="1">
      <alignment/>
    </xf>
    <xf numFmtId="0" fontId="0" fillId="0" borderId="0" xfId="0" applyAlignment="1">
      <alignment horizontal="right"/>
    </xf>
    <xf numFmtId="0" fontId="42" fillId="0" borderId="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33" borderId="11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14" fontId="0" fillId="0" borderId="0" xfId="0" applyNumberFormat="1" applyAlignment="1">
      <alignment/>
    </xf>
    <xf numFmtId="0" fontId="33" fillId="0" borderId="0" xfId="52" applyAlignment="1" applyProtection="1">
      <alignment/>
      <protection/>
    </xf>
    <xf numFmtId="0" fontId="0" fillId="33" borderId="0" xfId="0" applyFill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46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10" fontId="39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21" fontId="0" fillId="33" borderId="14" xfId="0" applyNumberForma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1" fontId="0" fillId="34" borderId="14" xfId="0" applyNumberFormat="1" applyFill="1" applyBorder="1" applyAlignment="1">
      <alignment horizontal="center" vertical="center"/>
    </xf>
    <xf numFmtId="2" fontId="0" fillId="34" borderId="14" xfId="0" applyNumberFormat="1" applyFill="1" applyBorder="1" applyAlignment="1">
      <alignment horizontal="center" vertical="center"/>
    </xf>
    <xf numFmtId="0" fontId="39" fillId="35" borderId="0" xfId="0" applyFont="1" applyFill="1" applyAlignment="1">
      <alignment/>
    </xf>
    <xf numFmtId="21" fontId="0" fillId="0" borderId="14" xfId="0" applyNumberFormat="1" applyBorder="1" applyAlignment="1">
      <alignment horizontal="center"/>
    </xf>
    <xf numFmtId="21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6" fontId="0" fillId="0" borderId="14" xfId="0" applyNumberFormat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21" fontId="0" fillId="0" borderId="15" xfId="0" applyNumberFormat="1" applyBorder="1" applyAlignment="1">
      <alignment horizontal="center"/>
    </xf>
    <xf numFmtId="21" fontId="0" fillId="33" borderId="15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35" borderId="11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6" fontId="39" fillId="0" borderId="0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10" fontId="39" fillId="0" borderId="12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44" fillId="0" borderId="17" xfId="0" applyFont="1" applyBorder="1" applyAlignment="1">
      <alignment horizontal="center" vertical="center"/>
    </xf>
    <xf numFmtId="46" fontId="44" fillId="0" borderId="17" xfId="0" applyNumberFormat="1" applyFont="1" applyBorder="1" applyAlignment="1">
      <alignment horizontal="center"/>
    </xf>
    <xf numFmtId="2" fontId="44" fillId="0" borderId="17" xfId="0" applyNumberFormat="1" applyFont="1" applyBorder="1" applyAlignment="1">
      <alignment horizontal="center" vertical="center"/>
    </xf>
    <xf numFmtId="10" fontId="44" fillId="0" borderId="18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39" fillId="0" borderId="11" xfId="0" applyFont="1" applyFill="1" applyBorder="1" applyAlignment="1">
      <alignment/>
    </xf>
    <xf numFmtId="21" fontId="0" fillId="34" borderId="15" xfId="0" applyNumberFormat="1" applyFill="1" applyBorder="1" applyAlignment="1">
      <alignment horizontal="center" vertical="center"/>
    </xf>
    <xf numFmtId="2" fontId="0" fillId="34" borderId="15" xfId="0" applyNumberForma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33" borderId="14" xfId="0" applyFont="1" applyFill="1" applyBorder="1" applyAlignment="1">
      <alignment/>
    </xf>
    <xf numFmtId="0" fontId="41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41" fillId="33" borderId="14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0" fontId="41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41" fillId="0" borderId="21" xfId="0" applyFont="1" applyBorder="1" applyAlignment="1">
      <alignment/>
    </xf>
    <xf numFmtId="0" fontId="0" fillId="0" borderId="22" xfId="0" applyBorder="1" applyAlignment="1">
      <alignment/>
    </xf>
    <xf numFmtId="0" fontId="41" fillId="33" borderId="23" xfId="0" applyFont="1" applyFill="1" applyBorder="1" applyAlignment="1">
      <alignment/>
    </xf>
    <xf numFmtId="0" fontId="0" fillId="0" borderId="23" xfId="0" applyBorder="1" applyAlignment="1">
      <alignment/>
    </xf>
    <xf numFmtId="0" fontId="41" fillId="33" borderId="15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41" fillId="33" borderId="14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1" fillId="36" borderId="14" xfId="0" applyFont="1" applyFill="1" applyBorder="1" applyAlignment="1">
      <alignment/>
    </xf>
    <xf numFmtId="0" fontId="41" fillId="36" borderId="14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34" borderId="0" xfId="0" applyFont="1" applyFill="1" applyBorder="1" applyAlignment="1">
      <alignment/>
    </xf>
    <xf numFmtId="0" fontId="0" fillId="33" borderId="0" xfId="0" applyFill="1" applyAlignment="1">
      <alignment horizontal="left" vertical="center"/>
    </xf>
    <xf numFmtId="0" fontId="39" fillId="37" borderId="0" xfId="0" applyFont="1" applyFill="1" applyBorder="1" applyAlignment="1">
      <alignment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/>
    </xf>
    <xf numFmtId="0" fontId="39" fillId="35" borderId="0" xfId="0" applyFont="1" applyFill="1" applyBorder="1" applyAlignment="1">
      <alignment/>
    </xf>
    <xf numFmtId="0" fontId="27" fillId="38" borderId="0" xfId="0" applyFont="1" applyFill="1" applyBorder="1" applyAlignment="1">
      <alignment/>
    </xf>
    <xf numFmtId="0" fontId="39" fillId="39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27" fillId="40" borderId="0" xfId="0" applyFont="1" applyFill="1" applyBorder="1" applyAlignment="1">
      <alignment/>
    </xf>
    <xf numFmtId="0" fontId="39" fillId="41" borderId="0" xfId="0" applyFont="1" applyFill="1" applyBorder="1" applyAlignment="1">
      <alignment/>
    </xf>
    <xf numFmtId="0" fontId="39" fillId="42" borderId="0" xfId="0" applyFont="1" applyFill="1" applyBorder="1" applyAlignment="1">
      <alignment/>
    </xf>
    <xf numFmtId="0" fontId="27" fillId="43" borderId="0" xfId="0" applyFont="1" applyFill="1" applyBorder="1" applyAlignment="1">
      <alignment/>
    </xf>
    <xf numFmtId="0" fontId="27" fillId="44" borderId="0" xfId="0" applyFont="1" applyFill="1" applyBorder="1" applyAlignment="1">
      <alignment/>
    </xf>
    <xf numFmtId="0" fontId="27" fillId="45" borderId="0" xfId="0" applyFont="1" applyFill="1" applyBorder="1" applyAlignment="1">
      <alignment/>
    </xf>
    <xf numFmtId="0" fontId="27" fillId="46" borderId="0" xfId="0" applyFont="1" applyFill="1" applyBorder="1" applyAlignment="1">
      <alignment/>
    </xf>
    <xf numFmtId="0" fontId="39" fillId="9" borderId="0" xfId="0" applyFont="1" applyFill="1" applyBorder="1" applyAlignment="1">
      <alignment/>
    </xf>
    <xf numFmtId="0" fontId="39" fillId="16" borderId="0" xfId="0" applyFont="1" applyFill="1" applyBorder="1" applyAlignment="1">
      <alignment/>
    </xf>
    <xf numFmtId="0" fontId="39" fillId="47" borderId="0" xfId="0" applyFont="1" applyFill="1" applyBorder="1" applyAlignment="1">
      <alignment/>
    </xf>
    <xf numFmtId="0" fontId="27" fillId="48" borderId="0" xfId="0" applyFont="1" applyFill="1" applyBorder="1" applyAlignment="1">
      <alignment/>
    </xf>
    <xf numFmtId="0" fontId="39" fillId="49" borderId="0" xfId="0" applyFont="1" applyFill="1" applyBorder="1" applyAlignment="1">
      <alignment/>
    </xf>
    <xf numFmtId="0" fontId="39" fillId="50" borderId="0" xfId="0" applyFont="1" applyFill="1" applyBorder="1" applyAlignment="1">
      <alignment/>
    </xf>
    <xf numFmtId="0" fontId="27" fillId="51" borderId="0" xfId="0" applyFont="1" applyFill="1" applyBorder="1" applyAlignment="1">
      <alignment/>
    </xf>
    <xf numFmtId="0" fontId="39" fillId="52" borderId="0" xfId="0" applyFont="1" applyFill="1" applyBorder="1" applyAlignment="1">
      <alignment/>
    </xf>
    <xf numFmtId="0" fontId="27" fillId="53" borderId="0" xfId="0" applyFont="1" applyFill="1" applyBorder="1" applyAlignment="1">
      <alignment/>
    </xf>
    <xf numFmtId="0" fontId="27" fillId="54" borderId="0" xfId="0" applyFont="1" applyFill="1" applyBorder="1" applyAlignment="1">
      <alignment/>
    </xf>
    <xf numFmtId="0" fontId="27" fillId="55" borderId="0" xfId="0" applyFont="1" applyFill="1" applyBorder="1" applyAlignment="1">
      <alignment/>
    </xf>
    <xf numFmtId="0" fontId="39" fillId="12" borderId="0" xfId="0" applyFont="1" applyFill="1" applyBorder="1" applyAlignment="1">
      <alignment/>
    </xf>
    <xf numFmtId="0" fontId="39" fillId="56" borderId="0" xfId="0" applyFont="1" applyFill="1" applyBorder="1" applyAlignment="1">
      <alignment/>
    </xf>
    <xf numFmtId="0" fontId="39" fillId="6" borderId="0" xfId="0" applyFont="1" applyFill="1" applyBorder="1" applyAlignment="1">
      <alignment/>
    </xf>
    <xf numFmtId="0" fontId="39" fillId="57" borderId="0" xfId="0" applyFont="1" applyFill="1" applyBorder="1" applyAlignment="1">
      <alignment/>
    </xf>
    <xf numFmtId="0" fontId="39" fillId="58" borderId="0" xfId="0" applyFont="1" applyFill="1" applyBorder="1" applyAlignment="1">
      <alignment/>
    </xf>
    <xf numFmtId="0" fontId="27" fillId="59" borderId="0" xfId="0" applyFont="1" applyFill="1" applyBorder="1" applyAlignment="1">
      <alignment/>
    </xf>
    <xf numFmtId="0" fontId="39" fillId="60" borderId="0" xfId="0" applyFont="1" applyFill="1" applyBorder="1" applyAlignment="1">
      <alignment/>
    </xf>
    <xf numFmtId="0" fontId="39" fillId="61" borderId="0" xfId="0" applyFont="1" applyFill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álne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20"/>
  <sheetViews>
    <sheetView tabSelected="1" workbookViewId="0" topLeftCell="A1">
      <pane ySplit="1" topLeftCell="BM25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22.140625" style="0" bestFit="1" customWidth="1"/>
    <col min="2" max="2" width="11.28125" style="0" bestFit="1" customWidth="1"/>
    <col min="3" max="4" width="9.140625" style="16" customWidth="1"/>
    <col min="5" max="5" width="9.7109375" style="16" bestFit="1" customWidth="1"/>
    <col min="6" max="6" width="13.8515625" style="0" bestFit="1" customWidth="1"/>
    <col min="7" max="7" width="14.421875" style="0" customWidth="1"/>
    <col min="8" max="8" width="16.00390625" style="0" customWidth="1"/>
  </cols>
  <sheetData>
    <row r="1" spans="1:256" ht="42">
      <c r="A1" s="38" t="s">
        <v>94</v>
      </c>
      <c r="B1" s="21" t="s">
        <v>98</v>
      </c>
      <c r="C1" s="20" t="s">
        <v>70</v>
      </c>
      <c r="D1" s="20" t="s">
        <v>71</v>
      </c>
      <c r="E1" s="20" t="s">
        <v>72</v>
      </c>
      <c r="F1" s="21" t="s">
        <v>89</v>
      </c>
      <c r="G1" s="21" t="s">
        <v>90</v>
      </c>
      <c r="H1" s="21" t="s">
        <v>88</v>
      </c>
      <c r="IV1" s="16"/>
    </row>
    <row r="2" spans="1:8" ht="13.5">
      <c r="A2" s="34" t="s">
        <v>13</v>
      </c>
      <c r="B2" s="27">
        <v>47</v>
      </c>
      <c r="C2" s="28">
        <v>0.5208333333333334</v>
      </c>
      <c r="D2" s="28">
        <v>0.5784722222222222</v>
      </c>
      <c r="E2" s="29">
        <f aca="true" t="shared" si="0" ref="E2:E10">D2-C2</f>
        <v>0.057638888888888795</v>
      </c>
      <c r="F2" s="30">
        <f>47/E2/24</f>
        <v>33.975903614457884</v>
      </c>
      <c r="G2" s="22"/>
      <c r="H2" s="20"/>
    </row>
    <row r="3" spans="1:8" ht="13.5">
      <c r="A3" s="34" t="s">
        <v>91</v>
      </c>
      <c r="B3" s="27">
        <v>94</v>
      </c>
      <c r="C3" s="28">
        <v>0.5784722222222222</v>
      </c>
      <c r="D3" s="28">
        <v>0.6464930555555556</v>
      </c>
      <c r="E3" s="28">
        <f t="shared" si="0"/>
        <v>0.06802083333333342</v>
      </c>
      <c r="F3" s="31">
        <f aca="true" t="shared" si="1" ref="F3:F10">47/E3/24</f>
        <v>28.790199081163824</v>
      </c>
      <c r="G3" s="22"/>
      <c r="H3" s="20"/>
    </row>
    <row r="4" spans="2:8" ht="13.5">
      <c r="B4" s="27">
        <v>141</v>
      </c>
      <c r="C4" s="28">
        <v>0.6464930555555556</v>
      </c>
      <c r="D4" s="28">
        <v>0.7182291666666667</v>
      </c>
      <c r="E4" s="28">
        <f t="shared" si="0"/>
        <v>0.07173611111111111</v>
      </c>
      <c r="F4" s="31">
        <f t="shared" si="1"/>
        <v>27.299128751210066</v>
      </c>
      <c r="G4" s="20"/>
      <c r="H4" s="20"/>
    </row>
    <row r="5" spans="2:8" ht="13.5">
      <c r="B5" s="27">
        <v>188</v>
      </c>
      <c r="C5" s="28">
        <v>0.7248842592592593</v>
      </c>
      <c r="D5" s="28">
        <v>0.7999999999999999</v>
      </c>
      <c r="E5" s="28">
        <f t="shared" si="0"/>
        <v>0.07511574074074068</v>
      </c>
      <c r="F5" s="31">
        <f t="shared" si="1"/>
        <v>26.070878274268125</v>
      </c>
      <c r="G5" s="20"/>
      <c r="H5" s="20"/>
    </row>
    <row r="6" spans="2:8" ht="13.5">
      <c r="B6" s="27">
        <v>235</v>
      </c>
      <c r="C6" s="28">
        <v>0.8104166666666667</v>
      </c>
      <c r="D6" s="28">
        <v>0.889236111111111</v>
      </c>
      <c r="E6" s="28">
        <f t="shared" si="0"/>
        <v>0.07881944444444433</v>
      </c>
      <c r="F6" s="31">
        <f t="shared" si="1"/>
        <v>24.845814977973603</v>
      </c>
      <c r="G6" s="20"/>
      <c r="H6" s="20"/>
    </row>
    <row r="7" spans="2:8" ht="13.5">
      <c r="B7" s="27">
        <v>282</v>
      </c>
      <c r="C7" s="28">
        <v>0.9021990740740741</v>
      </c>
      <c r="D7" s="28">
        <v>0.9689236111111111</v>
      </c>
      <c r="E7" s="28">
        <f t="shared" si="0"/>
        <v>0.06672453703703707</v>
      </c>
      <c r="F7" s="31">
        <f t="shared" si="1"/>
        <v>29.349522983521236</v>
      </c>
      <c r="G7" s="20"/>
      <c r="H7" s="20"/>
    </row>
    <row r="8" spans="2:8" ht="13.5">
      <c r="B8" s="27">
        <v>329</v>
      </c>
      <c r="C8" s="28">
        <v>0.9878472222222222</v>
      </c>
      <c r="D8" s="28">
        <v>1.0604166666666666</v>
      </c>
      <c r="E8" s="28">
        <f t="shared" si="0"/>
        <v>0.07256944444444435</v>
      </c>
      <c r="F8" s="31">
        <f t="shared" si="1"/>
        <v>26.985645933014386</v>
      </c>
      <c r="G8" s="20"/>
      <c r="H8" s="20"/>
    </row>
    <row r="9" spans="2:8" ht="13.5">
      <c r="B9" s="27">
        <v>376</v>
      </c>
      <c r="C9" s="28">
        <v>0.3095717592592592</v>
      </c>
      <c r="D9" s="28">
        <v>0.38761574074074073</v>
      </c>
      <c r="E9" s="28">
        <f t="shared" si="0"/>
        <v>0.0780439814814815</v>
      </c>
      <c r="F9" s="31">
        <f t="shared" si="1"/>
        <v>25.09268871422215</v>
      </c>
      <c r="G9" s="20"/>
      <c r="H9" s="20"/>
    </row>
    <row r="10" spans="2:8" ht="13.5">
      <c r="B10" s="27">
        <v>423</v>
      </c>
      <c r="C10" s="28">
        <v>0.39837962962962964</v>
      </c>
      <c r="D10" s="28">
        <v>0.480162037037037</v>
      </c>
      <c r="E10" s="32">
        <f t="shared" si="0"/>
        <v>0.08178240740740739</v>
      </c>
      <c r="F10" s="33">
        <f t="shared" si="1"/>
        <v>23.945655250495335</v>
      </c>
      <c r="G10" s="20"/>
      <c r="H10" s="20"/>
    </row>
    <row r="11" spans="1:8" ht="13.5">
      <c r="A11" s="19" t="s">
        <v>87</v>
      </c>
      <c r="B11" s="23">
        <v>423</v>
      </c>
      <c r="C11" s="20"/>
      <c r="D11" s="20"/>
      <c r="E11" s="24">
        <f>SUM(E2:E10)</f>
        <v>0.6504513888888886</v>
      </c>
      <c r="F11" s="25">
        <f>B11/E11/24</f>
        <v>27.096567554582833</v>
      </c>
      <c r="G11" s="25">
        <f>B11/24</f>
        <v>17.625</v>
      </c>
      <c r="H11" s="26">
        <f>E11/1</f>
        <v>0.6504513888888886</v>
      </c>
    </row>
    <row r="12" spans="1:8" ht="13.5">
      <c r="A12" s="19"/>
      <c r="B12" s="23"/>
      <c r="C12" s="20"/>
      <c r="D12" s="20"/>
      <c r="E12" s="24"/>
      <c r="F12" s="25"/>
      <c r="G12" s="25"/>
      <c r="H12" s="26"/>
    </row>
    <row r="13" spans="1:8" ht="13.5">
      <c r="A13" s="34" t="s">
        <v>55</v>
      </c>
      <c r="B13" s="27">
        <v>47</v>
      </c>
      <c r="C13" s="35">
        <v>0.5208333333333334</v>
      </c>
      <c r="D13" s="35">
        <v>0.580324074074074</v>
      </c>
      <c r="E13" s="29">
        <f aca="true" t="shared" si="2" ref="E13:E19">D13-C13</f>
        <v>0.05949074074074068</v>
      </c>
      <c r="F13" s="30">
        <f>47/E13/24</f>
        <v>32.91828793774322</v>
      </c>
      <c r="G13" s="22"/>
      <c r="H13" s="20"/>
    </row>
    <row r="14" spans="1:8" ht="13.5">
      <c r="A14" s="34"/>
      <c r="B14" s="27">
        <v>94</v>
      </c>
      <c r="C14" s="35">
        <v>0.580324074074074</v>
      </c>
      <c r="D14" s="35">
        <v>0.6533796296296296</v>
      </c>
      <c r="E14" s="28">
        <f t="shared" si="2"/>
        <v>0.07305555555555554</v>
      </c>
      <c r="F14" s="31">
        <f aca="true" t="shared" si="3" ref="F14:F19">47/E14/24</f>
        <v>26.806083650190118</v>
      </c>
      <c r="G14" s="22"/>
      <c r="H14" s="20"/>
    </row>
    <row r="15" spans="2:8" ht="13.5">
      <c r="B15" s="27">
        <v>141</v>
      </c>
      <c r="C15" s="35">
        <v>0.6548611111111111</v>
      </c>
      <c r="D15" s="35">
        <v>0.729050925925926</v>
      </c>
      <c r="E15" s="28">
        <f t="shared" si="2"/>
        <v>0.0741898148148149</v>
      </c>
      <c r="F15" s="31">
        <f t="shared" si="3"/>
        <v>26.39625585023398</v>
      </c>
      <c r="G15" s="20"/>
      <c r="H15" s="20"/>
    </row>
    <row r="16" spans="2:8" ht="13.5">
      <c r="B16" s="27">
        <v>188</v>
      </c>
      <c r="C16" s="35">
        <v>0.7430555555555555</v>
      </c>
      <c r="D16" s="35">
        <v>0.8194444444444445</v>
      </c>
      <c r="E16" s="28">
        <f t="shared" si="2"/>
        <v>0.07638888888888906</v>
      </c>
      <c r="F16" s="31">
        <f t="shared" si="3"/>
        <v>25.63636363636358</v>
      </c>
      <c r="G16" s="20"/>
      <c r="H16" s="20"/>
    </row>
    <row r="17" spans="2:8" ht="13.5">
      <c r="B17" s="27">
        <v>235</v>
      </c>
      <c r="C17" s="35">
        <v>0.8314814814814815</v>
      </c>
      <c r="D17" s="35">
        <v>0.9120370370370371</v>
      </c>
      <c r="E17" s="28">
        <f t="shared" si="2"/>
        <v>0.0805555555555556</v>
      </c>
      <c r="F17" s="31">
        <f t="shared" si="3"/>
        <v>24.310344827586192</v>
      </c>
      <c r="G17" s="20"/>
      <c r="H17" s="20"/>
    </row>
    <row r="18" spans="2:8" ht="13.5">
      <c r="B18" s="27">
        <v>282</v>
      </c>
      <c r="C18" s="35">
        <v>0.928125</v>
      </c>
      <c r="D18" s="35">
        <v>1.0105324074074074</v>
      </c>
      <c r="E18" s="28">
        <f t="shared" si="2"/>
        <v>0.08240740740740737</v>
      </c>
      <c r="F18" s="31">
        <f t="shared" si="3"/>
        <v>23.764044943820235</v>
      </c>
      <c r="G18" s="20"/>
      <c r="H18" s="20"/>
    </row>
    <row r="19" spans="2:8" ht="13.5">
      <c r="B19" s="27">
        <v>329</v>
      </c>
      <c r="C19" s="35">
        <v>0.05694444444444444</v>
      </c>
      <c r="D19" s="35">
        <v>0.1612037037037037</v>
      </c>
      <c r="E19" s="32">
        <f t="shared" si="2"/>
        <v>0.10425925925925927</v>
      </c>
      <c r="F19" s="33">
        <f t="shared" si="3"/>
        <v>18.78330373001776</v>
      </c>
      <c r="G19" s="20"/>
      <c r="H19" s="20"/>
    </row>
    <row r="20" spans="1:8" ht="13.5">
      <c r="A20" s="19" t="s">
        <v>87</v>
      </c>
      <c r="B20" s="23">
        <v>329</v>
      </c>
      <c r="C20" s="20"/>
      <c r="D20" s="20"/>
      <c r="E20" s="24">
        <f>SUM(E13:E19)</f>
        <v>0.5503472222222224</v>
      </c>
      <c r="F20" s="25">
        <f>B20/E20/24</f>
        <v>24.90851735015772</v>
      </c>
      <c r="G20" s="25">
        <f>B20/24</f>
        <v>13.708333333333334</v>
      </c>
      <c r="H20" s="26">
        <f>E20/1</f>
        <v>0.5503472222222224</v>
      </c>
    </row>
    <row r="21" spans="1:8" ht="13.5">
      <c r="A21" s="19"/>
      <c r="B21" s="23"/>
      <c r="C21" s="20"/>
      <c r="D21" s="20"/>
      <c r="E21" s="24"/>
      <c r="F21" s="25"/>
      <c r="G21" s="25"/>
      <c r="H21" s="26"/>
    </row>
    <row r="22" spans="1:8" ht="13.5">
      <c r="A22" s="34" t="s">
        <v>8</v>
      </c>
      <c r="B22" s="27">
        <v>47</v>
      </c>
      <c r="C22" s="35">
        <v>0.5208333333333334</v>
      </c>
      <c r="D22" s="35">
        <v>0.6095486111111111</v>
      </c>
      <c r="E22" s="29">
        <f aca="true" t="shared" si="4" ref="E22:E28">D22-C22</f>
        <v>0.08871527777777777</v>
      </c>
      <c r="F22" s="30">
        <f>47/E22/24</f>
        <v>22.074363992172213</v>
      </c>
      <c r="G22" s="22"/>
      <c r="H22" s="20"/>
    </row>
    <row r="23" spans="1:8" ht="13.5">
      <c r="A23" s="34"/>
      <c r="B23" s="27">
        <v>94</v>
      </c>
      <c r="C23" s="35">
        <v>0.6145833333333334</v>
      </c>
      <c r="D23" s="35">
        <v>0.7142939814814815</v>
      </c>
      <c r="E23" s="28">
        <f t="shared" si="4"/>
        <v>0.09971064814814812</v>
      </c>
      <c r="F23" s="31">
        <f aca="true" t="shared" si="5" ref="F23:F28">47/E23/24</f>
        <v>19.640162507254797</v>
      </c>
      <c r="G23" s="22"/>
      <c r="H23" s="20"/>
    </row>
    <row r="24" spans="2:8" ht="13.5">
      <c r="B24" s="27">
        <v>141</v>
      </c>
      <c r="C24" s="35">
        <v>0.7533564814814815</v>
      </c>
      <c r="D24" s="35">
        <v>0.8553240740740741</v>
      </c>
      <c r="E24" s="28">
        <f t="shared" si="4"/>
        <v>0.10196759259259258</v>
      </c>
      <c r="F24" s="31">
        <f t="shared" si="5"/>
        <v>19.20544835414302</v>
      </c>
      <c r="G24" s="20"/>
      <c r="H24" s="20"/>
    </row>
    <row r="25" spans="2:8" ht="13.5">
      <c r="B25" s="27">
        <v>188</v>
      </c>
      <c r="C25" s="35">
        <v>0.8769675925925925</v>
      </c>
      <c r="D25" s="35">
        <v>0.980150462962963</v>
      </c>
      <c r="E25" s="28">
        <f t="shared" si="4"/>
        <v>0.10318287037037055</v>
      </c>
      <c r="F25" s="31">
        <f t="shared" si="5"/>
        <v>18.979248457655604</v>
      </c>
      <c r="G25" s="20"/>
      <c r="H25" s="20"/>
    </row>
    <row r="26" spans="2:8" ht="13.5">
      <c r="B26" s="27">
        <v>235</v>
      </c>
      <c r="C26" s="35">
        <v>0.06018518518518518</v>
      </c>
      <c r="D26" s="35">
        <v>0.1723148148148148</v>
      </c>
      <c r="E26" s="28">
        <f t="shared" si="4"/>
        <v>0.11212962962962963</v>
      </c>
      <c r="F26" s="31">
        <f t="shared" si="5"/>
        <v>17.464905037159372</v>
      </c>
      <c r="G26" s="20"/>
      <c r="H26" s="20"/>
    </row>
    <row r="27" spans="2:8" ht="13.5">
      <c r="B27" s="27">
        <v>282</v>
      </c>
      <c r="C27" s="35">
        <v>0.19872685185185182</v>
      </c>
      <c r="D27" s="35">
        <v>0.31538194444444445</v>
      </c>
      <c r="E27" s="32">
        <f t="shared" si="4"/>
        <v>0.11665509259259263</v>
      </c>
      <c r="F27" s="33">
        <f t="shared" si="5"/>
        <v>16.787379700367094</v>
      </c>
      <c r="G27" s="20"/>
      <c r="H27" s="20"/>
    </row>
    <row r="28" spans="2:8" ht="13.5">
      <c r="B28" s="27">
        <v>329</v>
      </c>
      <c r="C28" s="35">
        <v>0.3590277777777778</v>
      </c>
      <c r="D28" s="35">
        <v>0.4732986111111111</v>
      </c>
      <c r="E28" s="36">
        <f t="shared" si="4"/>
        <v>0.11427083333333332</v>
      </c>
      <c r="F28" s="37">
        <f t="shared" si="5"/>
        <v>17.137648131267095</v>
      </c>
      <c r="G28" s="20"/>
      <c r="H28" s="20"/>
    </row>
    <row r="29" spans="1:8" ht="13.5">
      <c r="A29" s="19" t="s">
        <v>87</v>
      </c>
      <c r="B29" s="23">
        <v>329</v>
      </c>
      <c r="C29" s="20"/>
      <c r="D29" s="20"/>
      <c r="E29" s="24">
        <f>SUM(E22:E28)</f>
        <v>0.7366319444444447</v>
      </c>
      <c r="F29" s="25">
        <f>B29/E29/24</f>
        <v>18.609474428470417</v>
      </c>
      <c r="G29" s="25">
        <f>B29/24</f>
        <v>13.708333333333334</v>
      </c>
      <c r="H29" s="26">
        <f>E29/1</f>
        <v>0.7366319444444447</v>
      </c>
    </row>
    <row r="30" spans="3:6" ht="13.5">
      <c r="C30" s="17"/>
      <c r="D30" s="17"/>
      <c r="E30" s="17"/>
      <c r="F30" s="18"/>
    </row>
    <row r="31" spans="1:8" ht="13.5">
      <c r="A31" s="34" t="s">
        <v>56</v>
      </c>
      <c r="B31" s="27">
        <v>47</v>
      </c>
      <c r="C31" s="35">
        <v>0.5208333333333334</v>
      </c>
      <c r="D31" s="35">
        <v>0.5880787037037037</v>
      </c>
      <c r="E31" s="29">
        <f aca="true" t="shared" si="6" ref="E31:E36">D31-C31</f>
        <v>0.06724537037037037</v>
      </c>
      <c r="F31" s="30">
        <f aca="true" t="shared" si="7" ref="F31:F36">47/E31/24</f>
        <v>29.122203098106713</v>
      </c>
      <c r="G31" s="22"/>
      <c r="H31" s="20"/>
    </row>
    <row r="32" spans="1:8" ht="13.5">
      <c r="A32" s="34"/>
      <c r="B32" s="27">
        <v>94</v>
      </c>
      <c r="C32" s="35">
        <v>0.6046874999999999</v>
      </c>
      <c r="D32" s="35">
        <v>0.6769097222222222</v>
      </c>
      <c r="E32" s="28">
        <f t="shared" si="6"/>
        <v>0.0722222222222223</v>
      </c>
      <c r="F32" s="31">
        <f t="shared" si="7"/>
        <v>27.115384615384585</v>
      </c>
      <c r="G32" s="22"/>
      <c r="H32" s="20"/>
    </row>
    <row r="33" spans="2:8" ht="13.5">
      <c r="B33" s="27">
        <v>141</v>
      </c>
      <c r="C33" s="35">
        <v>0.7193287037037037</v>
      </c>
      <c r="D33" s="35">
        <v>0.7961574074074074</v>
      </c>
      <c r="E33" s="28">
        <f t="shared" si="6"/>
        <v>0.07682870370370365</v>
      </c>
      <c r="F33" s="31">
        <f t="shared" si="7"/>
        <v>25.489605302802065</v>
      </c>
      <c r="G33" s="20"/>
      <c r="H33" s="20"/>
    </row>
    <row r="34" spans="2:8" ht="13.5">
      <c r="B34" s="27">
        <v>188</v>
      </c>
      <c r="C34" s="35">
        <v>0.8372685185185186</v>
      </c>
      <c r="D34" s="35">
        <v>0.919675925925926</v>
      </c>
      <c r="E34" s="28">
        <f t="shared" si="6"/>
        <v>0.08240740740740737</v>
      </c>
      <c r="F34" s="31">
        <f t="shared" si="7"/>
        <v>23.764044943820235</v>
      </c>
      <c r="G34" s="20"/>
      <c r="H34" s="20"/>
    </row>
    <row r="35" spans="2:8" ht="13.5">
      <c r="B35" s="27">
        <v>235</v>
      </c>
      <c r="C35" s="35">
        <v>0.32936342592592593</v>
      </c>
      <c r="D35" s="35">
        <v>0.4079513888888889</v>
      </c>
      <c r="E35" s="28">
        <f t="shared" si="6"/>
        <v>0.07858796296296294</v>
      </c>
      <c r="F35" s="31">
        <f t="shared" si="7"/>
        <v>24.918998527245957</v>
      </c>
      <c r="G35" s="20"/>
      <c r="H35" s="20"/>
    </row>
    <row r="36" spans="2:8" ht="13.5">
      <c r="B36" s="27">
        <v>282</v>
      </c>
      <c r="C36" s="35">
        <v>0.4269675925925926</v>
      </c>
      <c r="D36" s="35">
        <v>0.5154166666666666</v>
      </c>
      <c r="E36" s="32">
        <f t="shared" si="6"/>
        <v>0.08844907407407404</v>
      </c>
      <c r="F36" s="33">
        <f t="shared" si="7"/>
        <v>22.140800837477105</v>
      </c>
      <c r="G36" s="20"/>
      <c r="H36" s="20"/>
    </row>
    <row r="37" spans="1:8" ht="13.5">
      <c r="A37" s="19" t="s">
        <v>87</v>
      </c>
      <c r="B37" s="23">
        <v>282</v>
      </c>
      <c r="C37" s="20"/>
      <c r="D37" s="20"/>
      <c r="E37" s="24">
        <f>SUM(E31:E36)</f>
        <v>0.4657407407407407</v>
      </c>
      <c r="F37" s="25">
        <f>B37/E37/24</f>
        <v>25.228628230616305</v>
      </c>
      <c r="G37" s="25">
        <f>B37/24</f>
        <v>11.75</v>
      </c>
      <c r="H37" s="26">
        <f>E37/1</f>
        <v>0.4657407407407407</v>
      </c>
    </row>
    <row r="38" spans="1:8" ht="13.5">
      <c r="A38" s="19"/>
      <c r="B38" s="23"/>
      <c r="C38" s="20"/>
      <c r="D38" s="20"/>
      <c r="E38" s="24"/>
      <c r="F38" s="25"/>
      <c r="G38" s="25"/>
      <c r="H38" s="26"/>
    </row>
    <row r="39" spans="1:8" ht="13.5">
      <c r="A39" s="34" t="s">
        <v>26</v>
      </c>
      <c r="B39" s="27">
        <v>47</v>
      </c>
      <c r="C39" s="35">
        <v>0.5208333333333334</v>
      </c>
      <c r="D39" s="35">
        <v>0.6021412037037037</v>
      </c>
      <c r="E39" s="29">
        <f>D39-C39</f>
        <v>0.08130787037037035</v>
      </c>
      <c r="F39" s="30">
        <f>47/E39/24</f>
        <v>24.08540925266905</v>
      </c>
      <c r="G39" s="22"/>
      <c r="H39" s="20"/>
    </row>
    <row r="40" spans="1:8" ht="13.5">
      <c r="A40" s="34"/>
      <c r="B40" s="27">
        <v>94</v>
      </c>
      <c r="C40" s="35">
        <v>0.7623263888888889</v>
      </c>
      <c r="D40" s="35">
        <v>0.8553240740740741</v>
      </c>
      <c r="E40" s="28">
        <f>D40-C40</f>
        <v>0.09299768518518514</v>
      </c>
      <c r="F40" s="31">
        <f>47/E40/24</f>
        <v>21.05787181082764</v>
      </c>
      <c r="G40" s="22"/>
      <c r="H40" s="20"/>
    </row>
    <row r="41" spans="2:8" ht="13.5">
      <c r="B41" s="27">
        <v>141</v>
      </c>
      <c r="C41" s="35">
        <v>0.8769675925925925</v>
      </c>
      <c r="D41" s="35">
        <v>0.980150462962963</v>
      </c>
      <c r="E41" s="32">
        <f>D41-C41</f>
        <v>0.10318287037037055</v>
      </c>
      <c r="F41" s="33">
        <f>47/E41/24</f>
        <v>18.979248457655604</v>
      </c>
      <c r="G41" s="20"/>
      <c r="H41" s="20"/>
    </row>
    <row r="42" spans="2:8" ht="13.5">
      <c r="B42" s="27">
        <v>188</v>
      </c>
      <c r="C42" s="35">
        <v>0.29135416666666664</v>
      </c>
      <c r="D42" s="35">
        <v>0.3812962962962963</v>
      </c>
      <c r="E42" s="28">
        <f>D42-C42</f>
        <v>0.08994212962962966</v>
      </c>
      <c r="F42" s="31">
        <f>47/E42/24</f>
        <v>21.773259554754848</v>
      </c>
      <c r="G42" s="20"/>
      <c r="H42" s="20"/>
    </row>
    <row r="43" spans="1:8" ht="13.5">
      <c r="A43" s="19" t="s">
        <v>87</v>
      </c>
      <c r="B43" s="23">
        <v>188</v>
      </c>
      <c r="C43" s="20"/>
      <c r="D43" s="20"/>
      <c r="E43" s="24">
        <f>SUM(E39:E42)</f>
        <v>0.3674305555555557</v>
      </c>
      <c r="F43" s="25">
        <f>B43/E43/24</f>
        <v>21.31922131922131</v>
      </c>
      <c r="G43" s="25">
        <f>B43/24</f>
        <v>7.833333333333333</v>
      </c>
      <c r="H43" s="26">
        <f>E43/1</f>
        <v>0.3674305555555557</v>
      </c>
    </row>
    <row r="44" spans="3:5" ht="13.5">
      <c r="C44"/>
      <c r="D44"/>
      <c r="E44"/>
    </row>
    <row r="45" spans="1:8" ht="13.5">
      <c r="A45" s="34" t="s">
        <v>27</v>
      </c>
      <c r="B45" s="27">
        <v>47</v>
      </c>
      <c r="C45" s="35">
        <v>0.5208333333333334</v>
      </c>
      <c r="D45" s="35">
        <v>0.6013888888888889</v>
      </c>
      <c r="E45" s="29">
        <f>D45-C45</f>
        <v>0.08055555555555549</v>
      </c>
      <c r="F45" s="30">
        <f>47/E45/24</f>
        <v>24.310344827586224</v>
      </c>
      <c r="G45" s="22"/>
      <c r="H45" s="20"/>
    </row>
    <row r="46" spans="1:8" ht="13.5">
      <c r="A46" s="34"/>
      <c r="B46" s="27">
        <v>94</v>
      </c>
      <c r="C46" s="35">
        <v>0.6311342592592593</v>
      </c>
      <c r="D46" s="35">
        <v>0.784050925925926</v>
      </c>
      <c r="E46" s="32">
        <f>D46-C46</f>
        <v>0.1529166666666667</v>
      </c>
      <c r="F46" s="33">
        <f>47/E46/24</f>
        <v>12.806539509536782</v>
      </c>
      <c r="G46" s="22"/>
      <c r="H46" s="20"/>
    </row>
    <row r="47" spans="2:8" ht="13.5">
      <c r="B47" s="27">
        <v>141</v>
      </c>
      <c r="C47" s="35">
        <v>0.8151041666666666</v>
      </c>
      <c r="D47" s="35">
        <v>0.9563657407407408</v>
      </c>
      <c r="E47" s="36">
        <f>D47-C47</f>
        <v>0.14126157407407414</v>
      </c>
      <c r="F47" s="37">
        <f>47/E47/24</f>
        <v>13.863170831626377</v>
      </c>
      <c r="G47" s="20"/>
      <c r="H47" s="20"/>
    </row>
    <row r="48" spans="1:8" ht="13.5">
      <c r="A48" s="19" t="s">
        <v>87</v>
      </c>
      <c r="B48" s="23">
        <v>141</v>
      </c>
      <c r="C48" s="20"/>
      <c r="D48" s="20"/>
      <c r="E48" s="24">
        <f>SUM(E45:E47)</f>
        <v>0.37473379629629633</v>
      </c>
      <c r="F48" s="25">
        <f>B48/E48/24</f>
        <v>15.67779596627235</v>
      </c>
      <c r="G48" s="25">
        <f>B48/24</f>
        <v>5.875</v>
      </c>
      <c r="H48" s="26">
        <f>E48/1</f>
        <v>0.37473379629629633</v>
      </c>
    </row>
    <row r="49" spans="3:5" ht="13.5">
      <c r="C49"/>
      <c r="D49"/>
      <c r="E49"/>
    </row>
    <row r="50" spans="3:5" ht="13.5">
      <c r="C50"/>
      <c r="D50"/>
      <c r="E50"/>
    </row>
    <row r="51" spans="3:5" ht="13.5">
      <c r="C51"/>
      <c r="D51"/>
      <c r="E51"/>
    </row>
    <row r="52" spans="3:5" ht="13.5">
      <c r="C52"/>
      <c r="D52"/>
      <c r="E52"/>
    </row>
    <row r="53" spans="3:5" ht="13.5">
      <c r="C53"/>
      <c r="D53"/>
      <c r="E53"/>
    </row>
    <row r="54" spans="3:5" ht="13.5">
      <c r="C54"/>
      <c r="D54"/>
      <c r="E54"/>
    </row>
    <row r="78" spans="3:5" ht="13.5">
      <c r="C78" s="17"/>
      <c r="D78" s="17"/>
      <c r="E78" s="17"/>
    </row>
    <row r="79" spans="3:5" ht="13.5">
      <c r="C79"/>
      <c r="D79"/>
      <c r="E79"/>
    </row>
    <row r="80" spans="3:5" ht="13.5">
      <c r="C80"/>
      <c r="D80"/>
      <c r="E80"/>
    </row>
    <row r="81" spans="3:5" ht="13.5">
      <c r="C81"/>
      <c r="D81"/>
      <c r="E81"/>
    </row>
    <row r="82" spans="3:5" ht="13.5">
      <c r="C82"/>
      <c r="D82"/>
      <c r="E82"/>
    </row>
    <row r="83" spans="3:5" ht="13.5">
      <c r="C83"/>
      <c r="D83"/>
      <c r="E83"/>
    </row>
    <row r="84" spans="3:5" ht="13.5">
      <c r="C84"/>
      <c r="D84"/>
      <c r="E84"/>
    </row>
    <row r="85" spans="3:5" ht="13.5">
      <c r="C85"/>
      <c r="D85"/>
      <c r="E85"/>
    </row>
    <row r="86" spans="3:5" ht="13.5">
      <c r="C86"/>
      <c r="D86"/>
      <c r="E86"/>
    </row>
    <row r="87" spans="3:5" ht="13.5">
      <c r="C87"/>
      <c r="D87"/>
      <c r="E87"/>
    </row>
    <row r="88" spans="3:5" ht="13.5">
      <c r="C88"/>
      <c r="D88"/>
      <c r="E88"/>
    </row>
    <row r="89" spans="3:5" ht="13.5">
      <c r="C89"/>
      <c r="D89"/>
      <c r="E89"/>
    </row>
    <row r="90" spans="3:5" ht="13.5">
      <c r="C90"/>
      <c r="D90"/>
      <c r="E90"/>
    </row>
    <row r="91" spans="3:5" ht="13.5">
      <c r="C91"/>
      <c r="D91"/>
      <c r="E91"/>
    </row>
    <row r="92" spans="3:5" ht="13.5">
      <c r="C92"/>
      <c r="D92"/>
      <c r="E92"/>
    </row>
    <row r="93" spans="3:5" ht="13.5">
      <c r="C93"/>
      <c r="D93"/>
      <c r="E93"/>
    </row>
    <row r="94" spans="3:5" ht="13.5">
      <c r="C94"/>
      <c r="D94"/>
      <c r="E94"/>
    </row>
    <row r="95" spans="3:5" ht="13.5">
      <c r="C95"/>
      <c r="D95"/>
      <c r="E95"/>
    </row>
    <row r="96" spans="3:5" ht="13.5">
      <c r="C96"/>
      <c r="D96"/>
      <c r="E96"/>
    </row>
    <row r="97" spans="3:5" ht="13.5">
      <c r="C97"/>
      <c r="D97"/>
      <c r="E97"/>
    </row>
    <row r="98" spans="3:5" ht="13.5">
      <c r="C98"/>
      <c r="D98"/>
      <c r="E98"/>
    </row>
    <row r="99" spans="3:5" ht="13.5">
      <c r="C99"/>
      <c r="D99"/>
      <c r="E99"/>
    </row>
    <row r="100" spans="3:5" ht="13.5">
      <c r="C100"/>
      <c r="D100"/>
      <c r="E100"/>
    </row>
    <row r="101" spans="3:5" ht="13.5">
      <c r="C101"/>
      <c r="D101"/>
      <c r="E101"/>
    </row>
    <row r="102" spans="3:5" ht="13.5">
      <c r="C102"/>
      <c r="D102"/>
      <c r="E102"/>
    </row>
    <row r="103" spans="3:5" ht="13.5">
      <c r="C103"/>
      <c r="D103"/>
      <c r="E103"/>
    </row>
    <row r="104" spans="3:5" ht="13.5">
      <c r="C104"/>
      <c r="D104"/>
      <c r="E104"/>
    </row>
    <row r="105" spans="3:5" ht="13.5">
      <c r="C105"/>
      <c r="D105"/>
      <c r="E105"/>
    </row>
    <row r="106" spans="3:5" ht="13.5">
      <c r="C106"/>
      <c r="D106"/>
      <c r="E106"/>
    </row>
    <row r="107" spans="3:5" ht="13.5">
      <c r="C107"/>
      <c r="D107"/>
      <c r="E107"/>
    </row>
    <row r="108" spans="3:5" ht="13.5">
      <c r="C108"/>
      <c r="D108"/>
      <c r="E108"/>
    </row>
    <row r="109" spans="3:5" ht="13.5">
      <c r="C109"/>
      <c r="D109"/>
      <c r="E109"/>
    </row>
    <row r="110" spans="3:5" ht="13.5">
      <c r="C110"/>
      <c r="D110"/>
      <c r="E110"/>
    </row>
    <row r="111" spans="3:5" ht="13.5">
      <c r="C111"/>
      <c r="D111"/>
      <c r="E111"/>
    </row>
    <row r="112" spans="3:5" ht="13.5">
      <c r="C112"/>
      <c r="D112"/>
      <c r="E112"/>
    </row>
    <row r="113" spans="3:5" ht="13.5">
      <c r="C113"/>
      <c r="D113"/>
      <c r="E113"/>
    </row>
    <row r="114" spans="3:5" ht="13.5">
      <c r="C114"/>
      <c r="D114"/>
      <c r="E114"/>
    </row>
    <row r="115" spans="3:5" ht="13.5">
      <c r="C115"/>
      <c r="D115"/>
      <c r="E115"/>
    </row>
    <row r="116" spans="3:5" ht="13.5">
      <c r="C116"/>
      <c r="D116"/>
      <c r="E116"/>
    </row>
    <row r="117" spans="3:5" ht="13.5">
      <c r="C117"/>
      <c r="D117"/>
      <c r="E117"/>
    </row>
    <row r="118" spans="3:5" ht="13.5">
      <c r="C118"/>
      <c r="D118"/>
      <c r="E118"/>
    </row>
    <row r="119" spans="3:5" ht="13.5">
      <c r="C119"/>
      <c r="D119"/>
      <c r="E119"/>
    </row>
    <row r="120" spans="3:5" ht="13.5">
      <c r="C120"/>
      <c r="D120"/>
      <c r="E120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6"/>
  <sheetViews>
    <sheetView workbookViewId="0" topLeftCell="A1">
      <pane ySplit="1" topLeftCell="BM39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22.140625" style="0" bestFit="1" customWidth="1"/>
    <col min="2" max="2" width="11.28125" style="0" bestFit="1" customWidth="1"/>
    <col min="3" max="4" width="8.8515625" style="0" customWidth="1"/>
    <col min="5" max="5" width="9.7109375" style="0" bestFit="1" customWidth="1"/>
    <col min="6" max="6" width="13.8515625" style="0" bestFit="1" customWidth="1"/>
    <col min="7" max="7" width="13.8515625" style="0" customWidth="1"/>
    <col min="8" max="8" width="16.00390625" style="0" customWidth="1"/>
  </cols>
  <sheetData>
    <row r="1" spans="1:256" ht="42.75" thickBot="1">
      <c r="A1" s="38" t="s">
        <v>97</v>
      </c>
      <c r="B1" s="21" t="s">
        <v>98</v>
      </c>
      <c r="C1" s="20" t="s">
        <v>70</v>
      </c>
      <c r="D1" s="20" t="s">
        <v>71</v>
      </c>
      <c r="E1" s="20" t="s">
        <v>72</v>
      </c>
      <c r="F1" s="21" t="s">
        <v>89</v>
      </c>
      <c r="G1" s="21" t="s">
        <v>90</v>
      </c>
      <c r="H1" s="21" t="s">
        <v>88</v>
      </c>
      <c r="IV1" s="16"/>
    </row>
    <row r="2" spans="1:8" ht="13.5">
      <c r="A2" s="40" t="s">
        <v>23</v>
      </c>
      <c r="B2" s="41">
        <v>47</v>
      </c>
      <c r="C2" s="42">
        <v>0.5208333333333334</v>
      </c>
      <c r="D2" s="42">
        <v>0.5779513888888889</v>
      </c>
      <c r="E2" s="43">
        <f>D2-C2</f>
        <v>0.05711805555555549</v>
      </c>
      <c r="F2" s="44">
        <f>47/E2/24</f>
        <v>34.28571428571433</v>
      </c>
      <c r="G2" s="65"/>
      <c r="H2" s="45"/>
    </row>
    <row r="3" spans="1:8" ht="13.5">
      <c r="A3" s="46" t="s">
        <v>69</v>
      </c>
      <c r="B3" s="27">
        <v>94</v>
      </c>
      <c r="C3" s="35">
        <v>0.9689236111111111</v>
      </c>
      <c r="D3" s="39">
        <v>1.0304398148148148</v>
      </c>
      <c r="E3" s="28">
        <f>D3-C3</f>
        <v>0.0615162037037037</v>
      </c>
      <c r="F3" s="31">
        <f>47/E3/24</f>
        <v>31.834430856067737</v>
      </c>
      <c r="G3" s="64"/>
      <c r="H3" s="47"/>
    </row>
    <row r="4" spans="1:8" ht="13.5">
      <c r="A4" s="48"/>
      <c r="B4" s="27">
        <v>141</v>
      </c>
      <c r="C4" s="35">
        <v>0.17642361111111113</v>
      </c>
      <c r="D4" s="35">
        <v>0.24444444444444446</v>
      </c>
      <c r="E4" s="28">
        <f>D4-C4</f>
        <v>0.06802083333333334</v>
      </c>
      <c r="F4" s="31">
        <f>47/E4/24</f>
        <v>28.79019908116386</v>
      </c>
      <c r="G4" s="64"/>
      <c r="H4" s="47"/>
    </row>
    <row r="5" spans="1:8" ht="13.5">
      <c r="A5" s="48"/>
      <c r="B5" s="27">
        <v>188</v>
      </c>
      <c r="C5" s="35">
        <v>0.44687499999999997</v>
      </c>
      <c r="D5" s="35">
        <v>0.5156018518518518</v>
      </c>
      <c r="E5" s="32">
        <f>D5-C5</f>
        <v>0.06872685185185184</v>
      </c>
      <c r="F5" s="33">
        <f>47/E5/24</f>
        <v>28.49444257325699</v>
      </c>
      <c r="G5" s="64"/>
      <c r="H5" s="47"/>
    </row>
    <row r="6" spans="1:8" ht="13.5">
      <c r="A6" s="49" t="s">
        <v>87</v>
      </c>
      <c r="B6" s="50">
        <v>188</v>
      </c>
      <c r="C6" s="51"/>
      <c r="D6" s="51"/>
      <c r="E6" s="52">
        <f>SUM(E2:E5)</f>
        <v>0.2553819444444444</v>
      </c>
      <c r="F6" s="53">
        <f>B6/E6/24</f>
        <v>30.673011556764113</v>
      </c>
      <c r="G6" s="66"/>
      <c r="H6" s="54">
        <f>E6/1</f>
        <v>0.2553819444444444</v>
      </c>
    </row>
    <row r="7" spans="1:8" ht="13.5">
      <c r="A7" s="49"/>
      <c r="B7" s="50"/>
      <c r="C7" s="51"/>
      <c r="D7" s="51"/>
      <c r="E7" s="52"/>
      <c r="F7" s="53"/>
      <c r="G7" s="66"/>
      <c r="H7" s="54"/>
    </row>
    <row r="8" spans="1:8" ht="13.5">
      <c r="A8" s="46" t="s">
        <v>24</v>
      </c>
      <c r="B8" s="27">
        <v>47</v>
      </c>
      <c r="C8" s="35">
        <v>0.5779513888888889</v>
      </c>
      <c r="D8" s="35">
        <v>0.6359953703703703</v>
      </c>
      <c r="E8" s="29">
        <f>D8-C8</f>
        <v>0.05804398148148149</v>
      </c>
      <c r="F8" s="30">
        <f>47/E8/24</f>
        <v>33.73878364905284</v>
      </c>
      <c r="G8" s="64"/>
      <c r="H8" s="47"/>
    </row>
    <row r="9" spans="1:8" ht="13.5">
      <c r="A9" s="46" t="s">
        <v>73</v>
      </c>
      <c r="B9" s="27">
        <v>94</v>
      </c>
      <c r="C9" s="35">
        <v>0.7008680555555555</v>
      </c>
      <c r="D9" s="35">
        <v>0.7699652777777778</v>
      </c>
      <c r="E9" s="32">
        <f>D9-C9</f>
        <v>0.06909722222222225</v>
      </c>
      <c r="F9" s="33">
        <f>47/E9/24</f>
        <v>28.341708542713558</v>
      </c>
      <c r="G9" s="64"/>
      <c r="H9" s="47"/>
    </row>
    <row r="10" spans="1:8" ht="13.5">
      <c r="A10" s="48"/>
      <c r="B10" s="27">
        <v>141</v>
      </c>
      <c r="C10" s="35">
        <v>0.03043981481481482</v>
      </c>
      <c r="D10" s="35">
        <v>0.09641203703703705</v>
      </c>
      <c r="E10" s="36">
        <f>D10-C10</f>
        <v>0.06597222222222222</v>
      </c>
      <c r="F10" s="37">
        <f>47/E10/24</f>
        <v>29.68421052631579</v>
      </c>
      <c r="G10" s="64"/>
      <c r="H10" s="47"/>
    </row>
    <row r="11" spans="1:8" ht="13.5">
      <c r="A11" s="48"/>
      <c r="B11" s="27">
        <v>188</v>
      </c>
      <c r="C11" s="35">
        <v>0.24490740740740743</v>
      </c>
      <c r="D11" s="35">
        <v>0.30810185185185185</v>
      </c>
      <c r="E11" s="28">
        <f>D11-C11</f>
        <v>0.06319444444444441</v>
      </c>
      <c r="F11" s="31">
        <f>47/E11/24</f>
        <v>30.989010989011003</v>
      </c>
      <c r="G11" s="64"/>
      <c r="H11" s="47"/>
    </row>
    <row r="12" spans="1:8" ht="13.5">
      <c r="A12" s="49" t="s">
        <v>87</v>
      </c>
      <c r="B12" s="50">
        <v>188</v>
      </c>
      <c r="C12" s="51"/>
      <c r="D12" s="51"/>
      <c r="E12" s="52">
        <f>SUM(E8:E11)</f>
        <v>0.2563078703703704</v>
      </c>
      <c r="F12" s="53">
        <f>B12/E12/24</f>
        <v>30.56220365771054</v>
      </c>
      <c r="G12" s="66"/>
      <c r="H12" s="54">
        <f>E12/1</f>
        <v>0.2563078703703704</v>
      </c>
    </row>
    <row r="13" spans="1:8" ht="13.5">
      <c r="A13" s="49"/>
      <c r="B13" s="50"/>
      <c r="C13" s="51"/>
      <c r="D13" s="51"/>
      <c r="E13" s="52"/>
      <c r="F13" s="53"/>
      <c r="G13" s="66"/>
      <c r="H13" s="54"/>
    </row>
    <row r="14" spans="1:8" ht="13.5">
      <c r="A14" s="46" t="s">
        <v>22</v>
      </c>
      <c r="B14" s="27">
        <v>47</v>
      </c>
      <c r="C14" s="35">
        <v>0.6359953703703703</v>
      </c>
      <c r="D14" s="35">
        <v>0.7008680555555555</v>
      </c>
      <c r="E14" s="29">
        <f>D14-C14</f>
        <v>0.06487268518518519</v>
      </c>
      <c r="F14" s="30">
        <f>47/E14/24</f>
        <v>30.187332738626225</v>
      </c>
      <c r="G14" s="64"/>
      <c r="H14" s="47"/>
    </row>
    <row r="15" spans="1:8" ht="13.5">
      <c r="A15" s="46" t="s">
        <v>78</v>
      </c>
      <c r="B15" s="27">
        <v>94</v>
      </c>
      <c r="C15" s="35">
        <v>0.8354166666666667</v>
      </c>
      <c r="D15" s="35">
        <v>0.9021990740740741</v>
      </c>
      <c r="E15" s="28">
        <f>D15-C15</f>
        <v>0.06678240740740737</v>
      </c>
      <c r="F15" s="31">
        <f>47/E15/24</f>
        <v>29.324090121317173</v>
      </c>
      <c r="G15" s="64"/>
      <c r="H15" s="47"/>
    </row>
    <row r="16" spans="1:8" ht="13.5">
      <c r="A16" s="48"/>
      <c r="B16" s="27">
        <v>141</v>
      </c>
      <c r="C16" s="35">
        <v>0.3084375</v>
      </c>
      <c r="D16" s="35">
        <v>0.3756134259259259</v>
      </c>
      <c r="E16" s="32">
        <f>D16-C16</f>
        <v>0.06717592592592592</v>
      </c>
      <c r="F16" s="33">
        <f>47/E16/24</f>
        <v>29.152308752584428</v>
      </c>
      <c r="G16" s="64"/>
      <c r="H16" s="47"/>
    </row>
    <row r="17" spans="1:8" ht="13.5">
      <c r="A17" s="49" t="s">
        <v>87</v>
      </c>
      <c r="B17" s="50">
        <v>141</v>
      </c>
      <c r="C17" s="51"/>
      <c r="D17" s="51"/>
      <c r="E17" s="52">
        <f>SUM(E14:E16)</f>
        <v>0.19883101851851848</v>
      </c>
      <c r="F17" s="53">
        <f>B17/E17/24</f>
        <v>29.547703591594395</v>
      </c>
      <c r="G17" s="66"/>
      <c r="H17" s="54">
        <f>E17/1</f>
        <v>0.19883101851851848</v>
      </c>
    </row>
    <row r="18" spans="1:8" ht="13.5">
      <c r="A18" s="48"/>
      <c r="B18" s="4"/>
      <c r="C18" s="55"/>
      <c r="D18" s="55"/>
      <c r="E18" s="55"/>
      <c r="F18" s="56"/>
      <c r="G18" s="67"/>
      <c r="H18" s="5"/>
    </row>
    <row r="19" spans="1:8" ht="13.5">
      <c r="A19" s="46" t="s">
        <v>25</v>
      </c>
      <c r="B19" s="27">
        <v>47</v>
      </c>
      <c r="C19" s="35">
        <v>0.7704861111111111</v>
      </c>
      <c r="D19" s="35">
        <v>0.834375</v>
      </c>
      <c r="E19" s="29">
        <f>D19-C19</f>
        <v>0.06388888888888888</v>
      </c>
      <c r="F19" s="30">
        <f>47/E19/24</f>
        <v>30.65217391304348</v>
      </c>
      <c r="G19" s="64"/>
      <c r="H19" s="47"/>
    </row>
    <row r="20" spans="1:8" ht="13.5">
      <c r="A20" s="46" t="s">
        <v>79</v>
      </c>
      <c r="B20" s="27">
        <v>94</v>
      </c>
      <c r="C20" s="35">
        <v>0.9021990740740741</v>
      </c>
      <c r="D20" s="35">
        <v>0.9689236111111111</v>
      </c>
      <c r="E20" s="28">
        <f>D20-C20</f>
        <v>0.06672453703703707</v>
      </c>
      <c r="F20" s="31">
        <f>47/E20/24</f>
        <v>29.349522983521236</v>
      </c>
      <c r="G20" s="64"/>
      <c r="H20" s="47"/>
    </row>
    <row r="21" spans="1:8" ht="13.5">
      <c r="A21" s="48"/>
      <c r="B21" s="27">
        <v>141</v>
      </c>
      <c r="C21" s="35">
        <v>0.09722222222222222</v>
      </c>
      <c r="D21" s="35">
        <v>0.17642361111111113</v>
      </c>
      <c r="E21" s="32">
        <f>D21-C21</f>
        <v>0.0792013888888889</v>
      </c>
      <c r="F21" s="33">
        <f>47/E21/24</f>
        <v>24.725997369574742</v>
      </c>
      <c r="G21" s="64"/>
      <c r="H21" s="47"/>
    </row>
    <row r="22" spans="1:8" ht="13.5">
      <c r="A22" s="48"/>
      <c r="B22" s="27">
        <v>188</v>
      </c>
      <c r="C22" s="35">
        <v>0.375775462962963</v>
      </c>
      <c r="D22" s="35">
        <v>0.44687499999999997</v>
      </c>
      <c r="E22" s="28">
        <f>D22-C22</f>
        <v>0.07109953703703698</v>
      </c>
      <c r="F22" s="31">
        <f>47/E22/24</f>
        <v>27.54354549894191</v>
      </c>
      <c r="G22" s="64"/>
      <c r="H22" s="47"/>
    </row>
    <row r="23" spans="1:8" ht="13.5">
      <c r="A23" s="49" t="s">
        <v>87</v>
      </c>
      <c r="B23" s="50">
        <v>188</v>
      </c>
      <c r="C23" s="51"/>
      <c r="D23" s="51"/>
      <c r="E23" s="52">
        <f>SUM(E19:E22)</f>
        <v>0.2809143518518518</v>
      </c>
      <c r="F23" s="53">
        <f>B23/E23/24</f>
        <v>27.88513040253801</v>
      </c>
      <c r="G23" s="53"/>
      <c r="H23" s="54">
        <f>E23/1</f>
        <v>0.2809143518518518</v>
      </c>
    </row>
    <row r="24" spans="1:8" ht="13.5">
      <c r="A24" s="49"/>
      <c r="B24" s="50"/>
      <c r="C24" s="51"/>
      <c r="D24" s="51"/>
      <c r="E24" s="52"/>
      <c r="F24" s="53"/>
      <c r="G24" s="53"/>
      <c r="H24" s="54"/>
    </row>
    <row r="25" spans="1:8" ht="15.75" thickBot="1">
      <c r="A25" s="63" t="s">
        <v>99</v>
      </c>
      <c r="B25" s="59">
        <f>SUM(B23+B17+B12+B6)</f>
        <v>705</v>
      </c>
      <c r="C25" s="57"/>
      <c r="D25" s="57"/>
      <c r="E25" s="60">
        <f>SUM(E23+E17+E12+E6)</f>
        <v>0.9914351851851851</v>
      </c>
      <c r="F25" s="61">
        <f>B25/E25/24</f>
        <v>29.628764884426804</v>
      </c>
      <c r="G25" s="61">
        <f>B25/24</f>
        <v>29.375</v>
      </c>
      <c r="H25" s="62">
        <f>E25/1</f>
        <v>0.9914351851851851</v>
      </c>
    </row>
    <row r="26" ht="15" thickBot="1"/>
    <row r="27" spans="1:8" ht="13.5">
      <c r="A27" s="40" t="s">
        <v>28</v>
      </c>
      <c r="B27" s="27">
        <v>47</v>
      </c>
      <c r="C27" s="35">
        <v>0.5208333333333334</v>
      </c>
      <c r="D27" s="35">
        <v>0.5802662037037037</v>
      </c>
      <c r="E27" s="43">
        <f>D27-C27</f>
        <v>0.05943287037037037</v>
      </c>
      <c r="F27" s="44">
        <f>47/E27/24</f>
        <v>32.95034079844206</v>
      </c>
      <c r="G27" s="65"/>
      <c r="H27" s="45"/>
    </row>
    <row r="28" spans="1:8" ht="13.5">
      <c r="A28" s="46" t="s">
        <v>67</v>
      </c>
      <c r="B28" s="27">
        <v>94</v>
      </c>
      <c r="C28" s="35">
        <v>0.5802662037037037</v>
      </c>
      <c r="D28" s="35">
        <v>0.6464699074074074</v>
      </c>
      <c r="E28" s="28">
        <f>D28-C28</f>
        <v>0.06620370370370365</v>
      </c>
      <c r="F28" s="31">
        <f>47/E28/24</f>
        <v>29.5804195804196</v>
      </c>
      <c r="G28" s="64"/>
      <c r="H28" s="47"/>
    </row>
    <row r="29" spans="1:8" ht="13.5">
      <c r="A29" s="48"/>
      <c r="B29" s="27">
        <v>141</v>
      </c>
      <c r="C29" s="35">
        <v>0.9031828703703703</v>
      </c>
      <c r="D29" s="35">
        <v>0.9689236111111111</v>
      </c>
      <c r="E29" s="28">
        <f>D29-C29</f>
        <v>0.06574074074074088</v>
      </c>
      <c r="F29" s="31">
        <f>47/E29/24</f>
        <v>29.788732394366136</v>
      </c>
      <c r="G29" s="64"/>
      <c r="H29" s="47"/>
    </row>
    <row r="30" spans="1:8" ht="13.5">
      <c r="A30" s="48"/>
      <c r="B30" s="27">
        <v>188</v>
      </c>
      <c r="C30" s="35">
        <v>0.10798611111111112</v>
      </c>
      <c r="D30" s="35">
        <v>0.18177083333333333</v>
      </c>
      <c r="E30" s="28">
        <f>D30-C30</f>
        <v>0.07378472222222221</v>
      </c>
      <c r="F30" s="31">
        <f>47/E30/24</f>
        <v>26.54117647058824</v>
      </c>
      <c r="G30" s="64"/>
      <c r="H30" s="47"/>
    </row>
    <row r="31" spans="1:8" ht="13.5">
      <c r="A31" s="48"/>
      <c r="B31" s="27">
        <v>235</v>
      </c>
      <c r="C31" s="35">
        <v>0.33155092592592594</v>
      </c>
      <c r="D31" s="35">
        <v>0.4079513888888889</v>
      </c>
      <c r="E31" s="32">
        <f>D31-C31</f>
        <v>0.07640046296296293</v>
      </c>
      <c r="F31" s="33">
        <f>47/E31/24</f>
        <v>25.632479927283754</v>
      </c>
      <c r="G31" s="64"/>
      <c r="H31" s="47"/>
    </row>
    <row r="32" spans="1:8" ht="13.5">
      <c r="A32" s="49" t="s">
        <v>87</v>
      </c>
      <c r="B32" s="50">
        <v>235</v>
      </c>
      <c r="C32" s="51"/>
      <c r="D32" s="51"/>
      <c r="E32" s="52">
        <f>SUM(E27:E31)</f>
        <v>0.34156250000000005</v>
      </c>
      <c r="F32" s="53">
        <f>B32/E32/24</f>
        <v>28.667276608722165</v>
      </c>
      <c r="G32" s="66"/>
      <c r="H32" s="54">
        <f>E32/1</f>
        <v>0.34156250000000005</v>
      </c>
    </row>
    <row r="33" spans="1:8" ht="13.5">
      <c r="A33" s="49"/>
      <c r="B33" s="50"/>
      <c r="C33" s="51"/>
      <c r="D33" s="51"/>
      <c r="E33" s="52"/>
      <c r="F33" s="53"/>
      <c r="G33" s="66"/>
      <c r="H33" s="54"/>
    </row>
    <row r="34" spans="1:8" ht="13.5">
      <c r="A34" s="46" t="s">
        <v>31</v>
      </c>
      <c r="B34" s="27">
        <v>47</v>
      </c>
      <c r="C34" s="35">
        <v>0.6465277777777778</v>
      </c>
      <c r="D34" s="35">
        <v>0.6997685185185185</v>
      </c>
      <c r="E34" s="29">
        <f>D34-C34</f>
        <v>0.0532407407407407</v>
      </c>
      <c r="F34" s="30">
        <f>47/E34/24</f>
        <v>36.7826086956522</v>
      </c>
      <c r="G34" s="64"/>
      <c r="H34" s="47"/>
    </row>
    <row r="35" spans="1:8" ht="13.5">
      <c r="A35" s="46" t="s">
        <v>80</v>
      </c>
      <c r="B35" s="27">
        <v>94</v>
      </c>
      <c r="C35" s="35">
        <v>0.6997685185185185</v>
      </c>
      <c r="D35" s="35">
        <v>0.7699652777777778</v>
      </c>
      <c r="E35" s="32">
        <f>D35-C35</f>
        <v>0.07019675925925928</v>
      </c>
      <c r="F35" s="33">
        <f>47/E35/24</f>
        <v>27.89777411376751</v>
      </c>
      <c r="G35" s="64"/>
      <c r="H35" s="47"/>
    </row>
    <row r="36" spans="1:8" ht="13.5">
      <c r="A36" s="48"/>
      <c r="B36" s="27">
        <v>141</v>
      </c>
      <c r="C36" s="35">
        <v>0.9689236111111111</v>
      </c>
      <c r="D36" s="39">
        <v>1.0304398148148148</v>
      </c>
      <c r="E36" s="36">
        <f>D36-C36</f>
        <v>0.0615162037037037</v>
      </c>
      <c r="F36" s="37">
        <f>47/E36/24</f>
        <v>31.834430856067737</v>
      </c>
      <c r="G36" s="64"/>
      <c r="H36" s="47"/>
    </row>
    <row r="37" spans="1:8" ht="13.5">
      <c r="A37" s="48"/>
      <c r="B37" s="27">
        <v>188</v>
      </c>
      <c r="C37" s="35">
        <v>0.18234953703703705</v>
      </c>
      <c r="D37" s="39">
        <v>0.25112268518518516</v>
      </c>
      <c r="E37" s="36">
        <f>D37-C37</f>
        <v>0.06877314814814811</v>
      </c>
      <c r="F37" s="37">
        <f>47/E37/24</f>
        <v>28.475260854931012</v>
      </c>
      <c r="G37" s="64"/>
      <c r="H37" s="47"/>
    </row>
    <row r="38" spans="1:8" ht="13.5">
      <c r="A38" s="48"/>
      <c r="B38" s="27">
        <v>235</v>
      </c>
      <c r="C38" s="35">
        <v>0.44687499999999997</v>
      </c>
      <c r="D38" s="39">
        <v>0.5156018518518518</v>
      </c>
      <c r="E38" s="28">
        <f>D38-C38</f>
        <v>0.06872685185185184</v>
      </c>
      <c r="F38" s="31">
        <f>47/E38/24</f>
        <v>28.49444257325699</v>
      </c>
      <c r="G38" s="64"/>
      <c r="H38" s="47"/>
    </row>
    <row r="39" spans="1:8" ht="13.5">
      <c r="A39" s="49" t="s">
        <v>87</v>
      </c>
      <c r="B39" s="50">
        <v>235</v>
      </c>
      <c r="C39" s="51"/>
      <c r="D39" s="51"/>
      <c r="E39" s="52">
        <f>SUM(E34:E38)</f>
        <v>0.32245370370370363</v>
      </c>
      <c r="F39" s="53">
        <f>B39/E39/24</f>
        <v>30.36611629576454</v>
      </c>
      <c r="G39" s="66"/>
      <c r="H39" s="54">
        <f>E39/1</f>
        <v>0.32245370370370363</v>
      </c>
    </row>
    <row r="40" spans="1:8" ht="13.5">
      <c r="A40" s="49"/>
      <c r="B40" s="50"/>
      <c r="C40" s="51"/>
      <c r="D40" s="51"/>
      <c r="E40" s="52"/>
      <c r="F40" s="53"/>
      <c r="G40" s="66"/>
      <c r="H40" s="54"/>
    </row>
    <row r="41" spans="1:8" ht="13.5">
      <c r="A41" s="46" t="s">
        <v>32</v>
      </c>
      <c r="B41" s="27">
        <v>47</v>
      </c>
      <c r="C41" s="35">
        <v>0.770775462962963</v>
      </c>
      <c r="D41" s="35">
        <v>0.834375</v>
      </c>
      <c r="E41" s="29">
        <f>D41-C41</f>
        <v>0.06359953703703702</v>
      </c>
      <c r="F41" s="30">
        <f>47/E41/24</f>
        <v>30.791628753412198</v>
      </c>
      <c r="G41" s="64"/>
      <c r="H41" s="47"/>
    </row>
    <row r="42" spans="1:8" ht="13.5">
      <c r="A42" s="46" t="s">
        <v>81</v>
      </c>
      <c r="B42" s="27">
        <v>94</v>
      </c>
      <c r="C42" s="35">
        <v>0.834375</v>
      </c>
      <c r="D42" s="35">
        <v>0.9020833333333332</v>
      </c>
      <c r="E42" s="28">
        <f>D42-C42</f>
        <v>0.06770833333333326</v>
      </c>
      <c r="F42" s="31">
        <f>47/E42/24</f>
        <v>28.92307692307695</v>
      </c>
      <c r="G42" s="64"/>
      <c r="H42" s="47"/>
    </row>
    <row r="43" spans="1:8" ht="13.5">
      <c r="A43" s="48"/>
      <c r="B43" s="27">
        <v>141</v>
      </c>
      <c r="C43" s="35">
        <v>0.030555555555555555</v>
      </c>
      <c r="D43" s="35">
        <v>0.10798611111111112</v>
      </c>
      <c r="E43" s="32">
        <f>D43-C43</f>
        <v>0.07743055555555556</v>
      </c>
      <c r="F43" s="33">
        <f>47/E43/24</f>
        <v>25.291479820627803</v>
      </c>
      <c r="G43" s="64"/>
      <c r="H43" s="47"/>
    </row>
    <row r="44" spans="1:8" ht="13.5">
      <c r="A44" s="49" t="s">
        <v>87</v>
      </c>
      <c r="B44" s="50">
        <v>141</v>
      </c>
      <c r="C44" s="51"/>
      <c r="D44" s="51"/>
      <c r="E44" s="52">
        <f>SUM(E41:E43)</f>
        <v>0.20873842592592584</v>
      </c>
      <c r="F44" s="53">
        <f>B44/E44/24</f>
        <v>28.145273080121996</v>
      </c>
      <c r="G44" s="66"/>
      <c r="H44" s="54">
        <f>E44/1</f>
        <v>0.20873842592592584</v>
      </c>
    </row>
    <row r="45" spans="1:8" ht="13.5">
      <c r="A45" s="48"/>
      <c r="B45" s="4"/>
      <c r="C45" s="55"/>
      <c r="D45" s="55"/>
      <c r="E45" s="55"/>
      <c r="F45" s="56"/>
      <c r="G45" s="67"/>
      <c r="H45" s="5"/>
    </row>
    <row r="46" spans="1:8" ht="15.75" thickBot="1">
      <c r="A46" s="63" t="s">
        <v>99</v>
      </c>
      <c r="B46" s="59">
        <f>SUM(B44+B39+B32)</f>
        <v>611</v>
      </c>
      <c r="C46" s="57"/>
      <c r="D46" s="57"/>
      <c r="E46" s="60">
        <f>SUM(E44+E39+E32)</f>
        <v>0.8727546296296296</v>
      </c>
      <c r="F46" s="61">
        <f>B46/E46/24</f>
        <v>29.17009256557834</v>
      </c>
      <c r="G46" s="61">
        <f>B46/24</f>
        <v>25.458333333333332</v>
      </c>
      <c r="H46" s="62">
        <f>E46/1</f>
        <v>0.8727546296296296</v>
      </c>
    </row>
    <row r="47" ht="15" thickBot="1"/>
    <row r="48" spans="1:8" ht="13.5">
      <c r="A48" s="40" t="s">
        <v>34</v>
      </c>
      <c r="B48" s="27">
        <v>47</v>
      </c>
      <c r="C48" s="35">
        <v>0.6668402777777778</v>
      </c>
      <c r="D48" s="35">
        <v>0.7390972222222222</v>
      </c>
      <c r="E48" s="43">
        <f>D48-C48</f>
        <v>0.07225694444444442</v>
      </c>
      <c r="F48" s="44">
        <f>47/E48/24</f>
        <v>27.102354637193667</v>
      </c>
      <c r="G48" s="65"/>
      <c r="H48" s="45"/>
    </row>
    <row r="49" spans="1:8" ht="13.5">
      <c r="A49" s="46" t="s">
        <v>82</v>
      </c>
      <c r="B49" s="27">
        <v>94</v>
      </c>
      <c r="C49" s="35">
        <v>0.9158564814814815</v>
      </c>
      <c r="D49" s="35">
        <v>0.991087962962963</v>
      </c>
      <c r="E49" s="28">
        <f>D49-C49</f>
        <v>0.07523148148148151</v>
      </c>
      <c r="F49" s="31">
        <f>47/E49/24</f>
        <v>26.03076923076922</v>
      </c>
      <c r="G49" s="64"/>
      <c r="H49" s="47"/>
    </row>
    <row r="50" spans="1:8" ht="13.5">
      <c r="A50" s="48"/>
      <c r="B50" s="27">
        <v>141</v>
      </c>
      <c r="C50" s="35">
        <v>0.9979166666666667</v>
      </c>
      <c r="D50" s="39">
        <v>1.0760416666666666</v>
      </c>
      <c r="E50" s="28">
        <f>D50-C50</f>
        <v>0.07812499999999989</v>
      </c>
      <c r="F50" s="31">
        <f>47/E50/24</f>
        <v>25.066666666666702</v>
      </c>
      <c r="G50" s="64"/>
      <c r="H50" s="47"/>
    </row>
    <row r="51" spans="1:8" ht="13.5">
      <c r="A51" s="48"/>
      <c r="B51" s="27">
        <v>188</v>
      </c>
      <c r="C51" s="35">
        <v>0.29135416666666664</v>
      </c>
      <c r="D51" s="35">
        <v>0.3812962962962963</v>
      </c>
      <c r="E51" s="32">
        <f>D51-C51</f>
        <v>0.08994212962962966</v>
      </c>
      <c r="F51" s="33">
        <f>47/E51/24</f>
        <v>21.773259554754848</v>
      </c>
      <c r="G51" s="64"/>
      <c r="H51" s="47"/>
    </row>
    <row r="52" spans="1:8" ht="13.5">
      <c r="A52" s="48"/>
      <c r="B52" s="27">
        <v>235</v>
      </c>
      <c r="C52" s="35">
        <v>0.45525462962962965</v>
      </c>
      <c r="D52" s="35">
        <v>0.538449074074074</v>
      </c>
      <c r="E52" s="36">
        <f>D52-C52</f>
        <v>0.0831944444444444</v>
      </c>
      <c r="F52" s="37">
        <f>47/E52/24</f>
        <v>23.53923205342238</v>
      </c>
      <c r="G52" s="64"/>
      <c r="H52" s="47"/>
    </row>
    <row r="53" spans="1:8" ht="13.5">
      <c r="A53" s="49" t="s">
        <v>87</v>
      </c>
      <c r="B53" s="50">
        <v>235</v>
      </c>
      <c r="C53" s="51"/>
      <c r="D53" s="51"/>
      <c r="E53" s="52">
        <f>SUM(E48:E52)</f>
        <v>0.3987499999999999</v>
      </c>
      <c r="F53" s="53">
        <f>B53/E53/24</f>
        <v>24.555903866248702</v>
      </c>
      <c r="G53" s="66"/>
      <c r="H53" s="54">
        <f>E53/1</f>
        <v>0.3987499999999999</v>
      </c>
    </row>
    <row r="54" spans="1:8" ht="13.5">
      <c r="A54" s="49"/>
      <c r="B54" s="50"/>
      <c r="C54" s="51"/>
      <c r="D54" s="51"/>
      <c r="E54" s="52"/>
      <c r="F54" s="53"/>
      <c r="G54" s="66"/>
      <c r="H54" s="54"/>
    </row>
    <row r="55" spans="1:8" ht="13.5">
      <c r="A55" s="46" t="s">
        <v>37</v>
      </c>
      <c r="B55" s="27">
        <v>47</v>
      </c>
      <c r="C55" s="35">
        <v>0.5208333333333334</v>
      </c>
      <c r="D55" s="35">
        <v>0.5888078703703704</v>
      </c>
      <c r="E55" s="29">
        <f>D55-C55</f>
        <v>0.06797453703703704</v>
      </c>
      <c r="F55" s="30">
        <f>47/E55/24</f>
        <v>28.809807594074574</v>
      </c>
      <c r="G55" s="64"/>
      <c r="H55" s="47"/>
    </row>
    <row r="56" spans="1:8" ht="13.5">
      <c r="A56" s="46" t="s">
        <v>68</v>
      </c>
      <c r="B56" s="27">
        <v>94</v>
      </c>
      <c r="C56" s="35">
        <v>0.5894097222222222</v>
      </c>
      <c r="D56" s="35">
        <v>0.6668402777777778</v>
      </c>
      <c r="E56" s="32">
        <f>D56-C56</f>
        <v>0.07743055555555556</v>
      </c>
      <c r="F56" s="33">
        <f>47/E56/24</f>
        <v>25.291479820627803</v>
      </c>
      <c r="G56" s="64"/>
      <c r="H56" s="47"/>
    </row>
    <row r="57" spans="1:8" ht="13.5">
      <c r="A57" s="48"/>
      <c r="B57" s="27">
        <v>141</v>
      </c>
      <c r="C57" s="35">
        <v>0.07690972222222221</v>
      </c>
      <c r="D57" s="35">
        <v>0.15420138888888887</v>
      </c>
      <c r="E57" s="36">
        <f>D57-C57</f>
        <v>0.07729166666666666</v>
      </c>
      <c r="F57" s="37">
        <f>47/E57/24</f>
        <v>25.33692722371968</v>
      </c>
      <c r="G57" s="64"/>
      <c r="H57" s="47"/>
    </row>
    <row r="58" spans="1:8" ht="13.5">
      <c r="A58" s="48"/>
      <c r="B58" s="27">
        <v>188</v>
      </c>
      <c r="C58" s="35">
        <v>0.3812962962962963</v>
      </c>
      <c r="D58" s="35">
        <v>0.4552083333333334</v>
      </c>
      <c r="E58" s="36">
        <f>D58-C58</f>
        <v>0.07391203703703708</v>
      </c>
      <c r="F58" s="37">
        <f>47/E58/24</f>
        <v>26.495458816160337</v>
      </c>
      <c r="G58" s="64"/>
      <c r="H58" s="47"/>
    </row>
    <row r="59" spans="1:8" ht="13.5">
      <c r="A59" s="49" t="s">
        <v>87</v>
      </c>
      <c r="B59" s="50">
        <v>188</v>
      </c>
      <c r="C59" s="51"/>
      <c r="D59" s="51"/>
      <c r="E59" s="52">
        <f>SUM(E55:E58)</f>
        <v>0.29660879629629633</v>
      </c>
      <c r="F59" s="53">
        <f>B59/E59/24</f>
        <v>26.40964607640379</v>
      </c>
      <c r="G59" s="66"/>
      <c r="H59" s="54">
        <f>E59/1</f>
        <v>0.29660879629629633</v>
      </c>
    </row>
    <row r="60" spans="1:8" ht="13.5">
      <c r="A60" s="49"/>
      <c r="B60" s="50"/>
      <c r="C60" s="51"/>
      <c r="D60" s="51"/>
      <c r="E60" s="52"/>
      <c r="F60" s="53"/>
      <c r="G60" s="66"/>
      <c r="H60" s="54"/>
    </row>
    <row r="61" spans="1:8" ht="13.5">
      <c r="A61" s="46" t="s">
        <v>35</v>
      </c>
      <c r="B61" s="27">
        <v>47</v>
      </c>
      <c r="C61" s="35">
        <v>0.7390972222222222</v>
      </c>
      <c r="D61" s="35">
        <v>0.8197916666666667</v>
      </c>
      <c r="E61" s="29">
        <f>D61-C61</f>
        <v>0.08069444444444451</v>
      </c>
      <c r="F61" s="30">
        <f>47/E61/24</f>
        <v>24.268502581755573</v>
      </c>
      <c r="G61" s="64"/>
      <c r="H61" s="47"/>
    </row>
    <row r="62" spans="1:8" ht="13.5">
      <c r="A62" s="46" t="s">
        <v>83</v>
      </c>
      <c r="B62" s="27">
        <v>94</v>
      </c>
      <c r="C62" s="35">
        <v>0.8331018518518518</v>
      </c>
      <c r="D62" s="35">
        <v>0.9145833333333333</v>
      </c>
      <c r="E62" s="28">
        <f>D62-C62</f>
        <v>0.08148148148148149</v>
      </c>
      <c r="F62" s="31">
        <f>47/E62/24</f>
        <v>24.034090909090907</v>
      </c>
      <c r="G62" s="64"/>
      <c r="H62" s="47"/>
    </row>
    <row r="63" spans="1:8" ht="13.5">
      <c r="A63" s="48"/>
      <c r="B63" s="27">
        <v>141</v>
      </c>
      <c r="C63" s="35">
        <v>0.15671296296296297</v>
      </c>
      <c r="D63" s="35">
        <v>0.24594907407407407</v>
      </c>
      <c r="E63" s="32">
        <f>D63-C63</f>
        <v>0.0892361111111111</v>
      </c>
      <c r="F63" s="33">
        <f>47/E63/24</f>
        <v>21.945525291828798</v>
      </c>
      <c r="G63" s="64"/>
      <c r="H63" s="47"/>
    </row>
    <row r="64" spans="1:8" ht="13.5">
      <c r="A64" s="49" t="s">
        <v>87</v>
      </c>
      <c r="B64" s="50">
        <v>141</v>
      </c>
      <c r="C64" s="51"/>
      <c r="D64" s="51"/>
      <c r="E64" s="52">
        <f>SUM(E61:E63)</f>
        <v>0.2514120370370371</v>
      </c>
      <c r="F64" s="53">
        <f>B64/E64/24</f>
        <v>23.36801399502808</v>
      </c>
      <c r="G64" s="66"/>
      <c r="H64" s="54">
        <f>E64/1</f>
        <v>0.2514120370370371</v>
      </c>
    </row>
    <row r="65" spans="1:8" ht="13.5">
      <c r="A65" s="48"/>
      <c r="B65" s="4"/>
      <c r="C65" s="55"/>
      <c r="D65" s="55"/>
      <c r="E65" s="55"/>
      <c r="F65" s="56"/>
      <c r="G65" s="67"/>
      <c r="H65" s="5"/>
    </row>
    <row r="66" spans="1:8" ht="15.75" thickBot="1">
      <c r="A66" s="63" t="s">
        <v>99</v>
      </c>
      <c r="B66" s="59">
        <f>SUM(B64+B59+B53)</f>
        <v>564</v>
      </c>
      <c r="C66" s="57"/>
      <c r="D66" s="57"/>
      <c r="E66" s="60">
        <f>SUM(E64+E59+E53)</f>
        <v>0.9467708333333333</v>
      </c>
      <c r="F66" s="61">
        <f>B66/E66/24</f>
        <v>24.821212454615466</v>
      </c>
      <c r="G66" s="61">
        <f>B66/24</f>
        <v>23.5</v>
      </c>
      <c r="H66" s="62">
        <f>E66/1</f>
        <v>0.9467708333333333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22.140625" style="0" customWidth="1"/>
    <col min="2" max="2" width="11.28125" style="0" customWidth="1"/>
    <col min="3" max="4" width="9.140625" style="16" customWidth="1"/>
    <col min="5" max="5" width="8.8515625" style="0" customWidth="1"/>
    <col min="6" max="6" width="13.8515625" style="0" customWidth="1"/>
    <col min="7" max="7" width="14.421875" style="0" customWidth="1"/>
    <col min="8" max="8" width="16.00390625" style="0" customWidth="1"/>
  </cols>
  <sheetData>
    <row r="1" spans="1:8" ht="42">
      <c r="A1" s="38" t="s">
        <v>95</v>
      </c>
      <c r="B1" s="21" t="s">
        <v>98</v>
      </c>
      <c r="C1" s="20" t="s">
        <v>70</v>
      </c>
      <c r="D1" s="20" t="s">
        <v>71</v>
      </c>
      <c r="E1" s="20" t="s">
        <v>72</v>
      </c>
      <c r="F1" s="21" t="s">
        <v>89</v>
      </c>
      <c r="G1" s="21" t="s">
        <v>92</v>
      </c>
      <c r="H1" s="21" t="s">
        <v>88</v>
      </c>
    </row>
    <row r="2" spans="1:8" ht="13.5">
      <c r="A2" s="34" t="s">
        <v>13</v>
      </c>
      <c r="B2" s="27">
        <v>47</v>
      </c>
      <c r="C2" s="28">
        <v>0.5784722222222222</v>
      </c>
      <c r="D2" s="28">
        <v>0.6464930555555556</v>
      </c>
      <c r="E2" s="36">
        <f aca="true" t="shared" si="0" ref="E2:E7">D2-C2</f>
        <v>0.06802083333333342</v>
      </c>
      <c r="F2" s="37">
        <f aca="true" t="shared" si="1" ref="F2:F7">47/E2/24</f>
        <v>28.790199081163824</v>
      </c>
      <c r="G2" s="22"/>
      <c r="H2" s="20"/>
    </row>
    <row r="3" spans="1:8" ht="13.5">
      <c r="A3" s="34" t="s">
        <v>91</v>
      </c>
      <c r="B3" s="27">
        <v>94</v>
      </c>
      <c r="C3" s="28">
        <v>0.6464930555555556</v>
      </c>
      <c r="D3" s="28">
        <v>0.7182291666666667</v>
      </c>
      <c r="E3" s="28">
        <f t="shared" si="0"/>
        <v>0.07173611111111111</v>
      </c>
      <c r="F3" s="31">
        <f t="shared" si="1"/>
        <v>27.299128751210066</v>
      </c>
      <c r="G3" s="22"/>
      <c r="H3" s="20"/>
    </row>
    <row r="4" spans="2:8" ht="13.5">
      <c r="B4" s="27">
        <v>141</v>
      </c>
      <c r="C4" s="28">
        <v>0.7248842592592593</v>
      </c>
      <c r="D4" s="28">
        <v>0.7999999999999999</v>
      </c>
      <c r="E4" s="28">
        <f t="shared" si="0"/>
        <v>0.07511574074074068</v>
      </c>
      <c r="F4" s="31">
        <f t="shared" si="1"/>
        <v>26.070878274268125</v>
      </c>
      <c r="G4" s="20"/>
      <c r="H4" s="20"/>
    </row>
    <row r="5" spans="2:8" ht="13.5">
      <c r="B5" s="27">
        <v>188</v>
      </c>
      <c r="C5" s="28">
        <v>0.8104166666666667</v>
      </c>
      <c r="D5" s="28">
        <v>0.889236111111111</v>
      </c>
      <c r="E5" s="32">
        <f t="shared" si="0"/>
        <v>0.07881944444444433</v>
      </c>
      <c r="F5" s="33">
        <f t="shared" si="1"/>
        <v>24.845814977973603</v>
      </c>
      <c r="G5" s="20"/>
      <c r="H5" s="20"/>
    </row>
    <row r="6" spans="2:8" ht="13.5">
      <c r="B6" s="27">
        <v>235</v>
      </c>
      <c r="C6" s="28">
        <v>0.9021990740740741</v>
      </c>
      <c r="D6" s="28">
        <v>0.9689236111111111</v>
      </c>
      <c r="E6" s="29">
        <f t="shared" si="0"/>
        <v>0.06672453703703707</v>
      </c>
      <c r="F6" s="30">
        <f t="shared" si="1"/>
        <v>29.349522983521236</v>
      </c>
      <c r="G6" s="20"/>
      <c r="H6" s="20"/>
    </row>
    <row r="7" spans="2:8" ht="13.5">
      <c r="B7" s="27">
        <v>282</v>
      </c>
      <c r="C7" s="28">
        <v>0.9878472222222222</v>
      </c>
      <c r="D7" s="28">
        <v>1.0604166666666666</v>
      </c>
      <c r="E7" s="28">
        <f t="shared" si="0"/>
        <v>0.07256944444444435</v>
      </c>
      <c r="F7" s="31">
        <f t="shared" si="1"/>
        <v>26.985645933014386</v>
      </c>
      <c r="G7" s="20"/>
      <c r="H7" s="20"/>
    </row>
    <row r="8" spans="1:8" ht="13.5">
      <c r="A8" s="19" t="s">
        <v>87</v>
      </c>
      <c r="B8" s="23">
        <v>282</v>
      </c>
      <c r="C8" s="20"/>
      <c r="D8" s="20"/>
      <c r="E8" s="24">
        <f>SUM(E2:E7)</f>
        <v>0.43298611111111096</v>
      </c>
      <c r="F8" s="25">
        <f>B8/E8/24</f>
        <v>27.137129109863682</v>
      </c>
      <c r="G8" s="25">
        <f>B8/12</f>
        <v>23.5</v>
      </c>
      <c r="H8" s="26">
        <f>E8/0.5</f>
        <v>0.8659722222222219</v>
      </c>
    </row>
    <row r="9" spans="1:8" ht="13.5">
      <c r="A9" s="19"/>
      <c r="B9" s="23"/>
      <c r="C9" s="20"/>
      <c r="D9" s="20"/>
      <c r="E9" s="24"/>
      <c r="F9" s="25"/>
      <c r="G9" s="25"/>
      <c r="H9" s="26"/>
    </row>
    <row r="10" spans="1:8" ht="13.5">
      <c r="A10" s="34" t="s">
        <v>38</v>
      </c>
      <c r="B10" s="27">
        <v>47</v>
      </c>
      <c r="C10" s="35">
        <v>0.59375</v>
      </c>
      <c r="D10" s="35">
        <v>0.6711574074074074</v>
      </c>
      <c r="E10" s="29">
        <f>D10-C10</f>
        <v>0.07740740740740737</v>
      </c>
      <c r="F10" s="30">
        <f>47/E10/24</f>
        <v>25.29904306220097</v>
      </c>
      <c r="G10" s="25"/>
      <c r="H10" s="26"/>
    </row>
    <row r="11" spans="1:8" ht="13.5">
      <c r="A11" s="34"/>
      <c r="B11" s="27">
        <v>94</v>
      </c>
      <c r="C11" s="35">
        <v>0.6854166666666667</v>
      </c>
      <c r="D11" s="35">
        <v>0.7628472222222222</v>
      </c>
      <c r="E11" s="28">
        <f>D11-C11</f>
        <v>0.07743055555555556</v>
      </c>
      <c r="F11" s="31">
        <f>47/E11/24</f>
        <v>25.291479820627803</v>
      </c>
      <c r="G11" s="25"/>
      <c r="H11" s="26"/>
    </row>
    <row r="12" spans="2:8" ht="13.5">
      <c r="B12" s="27">
        <v>141</v>
      </c>
      <c r="C12" s="35">
        <v>0.7742476851851853</v>
      </c>
      <c r="D12" s="35">
        <v>0.8579282407407408</v>
      </c>
      <c r="E12" s="28">
        <f>D12-C12</f>
        <v>0.08368055555555554</v>
      </c>
      <c r="F12" s="31">
        <f>47/E12/24</f>
        <v>23.402489626556022</v>
      </c>
      <c r="G12" s="25"/>
      <c r="H12" s="26"/>
    </row>
    <row r="13" spans="2:8" ht="13.5">
      <c r="B13" s="27">
        <v>188</v>
      </c>
      <c r="C13" s="35">
        <v>0.8709490740740741</v>
      </c>
      <c r="D13" s="35">
        <v>0.9606481481481483</v>
      </c>
      <c r="E13" s="32">
        <f>D13-C13</f>
        <v>0.08969907407407418</v>
      </c>
      <c r="F13" s="33">
        <f>47/E13/24</f>
        <v>21.8322580645161</v>
      </c>
      <c r="G13" s="25"/>
      <c r="H13" s="26"/>
    </row>
    <row r="14" spans="2:8" ht="13.5">
      <c r="B14" s="27">
        <v>235</v>
      </c>
      <c r="C14" s="35">
        <v>0.9819444444444444</v>
      </c>
      <c r="D14" s="35">
        <v>1.0604166666666666</v>
      </c>
      <c r="E14" s="28">
        <f>D14-C14</f>
        <v>0.07847222222222217</v>
      </c>
      <c r="F14" s="31">
        <f>47/E14/24</f>
        <v>24.9557522123894</v>
      </c>
      <c r="G14" s="25"/>
      <c r="H14" s="26"/>
    </row>
    <row r="15" spans="1:8" ht="13.5">
      <c r="A15" s="19" t="s">
        <v>87</v>
      </c>
      <c r="B15" s="23">
        <v>235</v>
      </c>
      <c r="C15" s="20"/>
      <c r="D15" s="20"/>
      <c r="E15" s="24">
        <f>SUM(E10:E14)</f>
        <v>0.4066898148148148</v>
      </c>
      <c r="F15" s="25">
        <f>B15/E15/24</f>
        <v>24.076498377824578</v>
      </c>
      <c r="G15" s="25">
        <f>B15/12</f>
        <v>19.583333333333332</v>
      </c>
      <c r="H15" s="26">
        <f>E15/0.5</f>
        <v>0.8133796296296296</v>
      </c>
    </row>
    <row r="16" spans="1:8" ht="13.5">
      <c r="A16" s="19"/>
      <c r="B16" s="23"/>
      <c r="C16" s="20"/>
      <c r="D16" s="20"/>
      <c r="E16" s="24"/>
      <c r="F16" s="25"/>
      <c r="G16" s="25"/>
      <c r="H16" s="26"/>
    </row>
    <row r="17" spans="1:8" ht="13.5">
      <c r="A17" s="34" t="s">
        <v>93</v>
      </c>
      <c r="B17" s="27">
        <v>47</v>
      </c>
      <c r="C17" s="35">
        <v>0.5625</v>
      </c>
      <c r="D17" s="35">
        <v>0.6482638888888889</v>
      </c>
      <c r="E17" s="36">
        <f>D17-C17</f>
        <v>0.08576388888888886</v>
      </c>
      <c r="F17" s="37">
        <f>47/E17/24</f>
        <v>22.834008097166002</v>
      </c>
      <c r="G17" s="25"/>
      <c r="H17" s="26"/>
    </row>
    <row r="18" spans="1:8" ht="13.5">
      <c r="A18" s="34"/>
      <c r="B18" s="27">
        <v>94</v>
      </c>
      <c r="C18" s="35">
        <v>0.658449074074074</v>
      </c>
      <c r="D18" s="35">
        <v>0.7390972222222222</v>
      </c>
      <c r="E18" s="29">
        <f>D18-C18</f>
        <v>0.08064814814814814</v>
      </c>
      <c r="F18" s="30">
        <f>47/E18/24</f>
        <v>24.282433983926524</v>
      </c>
      <c r="G18" s="25"/>
      <c r="H18" s="26"/>
    </row>
    <row r="19" spans="2:8" ht="13.5">
      <c r="B19" s="27">
        <v>141</v>
      </c>
      <c r="C19" s="35">
        <v>0.7936342592592592</v>
      </c>
      <c r="D19" s="35">
        <v>0.913599537037037</v>
      </c>
      <c r="E19" s="32">
        <f>D19-C19</f>
        <v>0.11996527777777777</v>
      </c>
      <c r="F19" s="33">
        <f>47/E19/24</f>
        <v>16.324167872648335</v>
      </c>
      <c r="G19" s="25"/>
      <c r="H19" s="26"/>
    </row>
    <row r="20" spans="1:8" ht="13.5">
      <c r="A20" s="19" t="s">
        <v>87</v>
      </c>
      <c r="B20" s="23">
        <v>141</v>
      </c>
      <c r="C20" s="20"/>
      <c r="D20" s="20"/>
      <c r="E20" s="24">
        <f>SUM(E17:E19)</f>
        <v>0.28637731481481477</v>
      </c>
      <c r="F20" s="25">
        <f>B20/E20/24</f>
        <v>20.514893101079096</v>
      </c>
      <c r="G20" s="25">
        <f>B20/12</f>
        <v>11.75</v>
      </c>
      <c r="H20" s="26">
        <f>E20/0.5</f>
        <v>0.5727546296296295</v>
      </c>
    </row>
    <row r="21" spans="1:8" ht="13.5">
      <c r="A21" s="19"/>
      <c r="B21" s="23"/>
      <c r="C21" s="20"/>
      <c r="D21" s="20"/>
      <c r="E21" s="24"/>
      <c r="F21" s="25"/>
      <c r="G21" s="25"/>
      <c r="H21" s="26"/>
    </row>
    <row r="22" spans="1:8" ht="13.5">
      <c r="A22" s="34" t="s">
        <v>96</v>
      </c>
      <c r="B22" s="27">
        <v>47</v>
      </c>
      <c r="C22" s="35">
        <v>0.6063657407407407</v>
      </c>
      <c r="D22" s="35">
        <v>0.6925347222222222</v>
      </c>
      <c r="E22" s="36">
        <f>D22-C22</f>
        <v>0.08616898148148155</v>
      </c>
      <c r="F22" s="37">
        <f>47/E22/24</f>
        <v>22.726662189388833</v>
      </c>
      <c r="G22" s="25"/>
      <c r="H22" s="26"/>
    </row>
    <row r="23" spans="1:8" ht="13.5">
      <c r="A23" s="34"/>
      <c r="B23" s="27">
        <v>94</v>
      </c>
      <c r="C23" s="35">
        <v>0.7210069444444445</v>
      </c>
      <c r="D23" s="35">
        <v>0.8029513888888888</v>
      </c>
      <c r="E23" s="29">
        <f>D23-C23</f>
        <v>0.08194444444444438</v>
      </c>
      <c r="F23" s="30">
        <f>47/E23/24</f>
        <v>23.898305084745783</v>
      </c>
      <c r="G23" s="25"/>
      <c r="H23" s="26"/>
    </row>
    <row r="24" spans="2:8" ht="13.5">
      <c r="B24" s="27">
        <v>141</v>
      </c>
      <c r="C24" s="35">
        <v>0.8709490740740741</v>
      </c>
      <c r="D24" s="35">
        <v>0.9606481481481483</v>
      </c>
      <c r="E24" s="32">
        <f>D24-C24</f>
        <v>0.08969907407407418</v>
      </c>
      <c r="F24" s="33">
        <f>47/E24/24</f>
        <v>21.8322580645161</v>
      </c>
      <c r="G24" s="25"/>
      <c r="H24" s="26"/>
    </row>
    <row r="25" spans="1:8" ht="13.5">
      <c r="A25" s="19" t="s">
        <v>87</v>
      </c>
      <c r="B25" s="23">
        <v>141</v>
      </c>
      <c r="C25" s="20"/>
      <c r="D25" s="20"/>
      <c r="E25" s="24">
        <f>SUM(E22:E24)</f>
        <v>0.2578125000000001</v>
      </c>
      <c r="F25" s="25">
        <f>B25/E25/24</f>
        <v>22.78787878787878</v>
      </c>
      <c r="G25" s="25">
        <f>B25/12</f>
        <v>11.75</v>
      </c>
      <c r="H25" s="26">
        <f>E25/0.5</f>
        <v>0.5156250000000002</v>
      </c>
    </row>
    <row r="26" spans="3:6" ht="13.5">
      <c r="C26" s="17"/>
      <c r="D26" s="17"/>
      <c r="E26" s="17"/>
      <c r="F26" s="18"/>
    </row>
    <row r="27" spans="3:6" ht="13.5">
      <c r="C27" s="17"/>
      <c r="D27" s="17"/>
      <c r="E27" s="17"/>
      <c r="F27" s="18"/>
    </row>
    <row r="28" spans="2:4" ht="13.5">
      <c r="B28" s="15"/>
      <c r="C28" s="17"/>
      <c r="D28" s="17"/>
    </row>
    <row r="29" spans="3:4" ht="13.5">
      <c r="C29"/>
      <c r="D29"/>
    </row>
    <row r="30" spans="3:4" ht="13.5">
      <c r="C30"/>
      <c r="D30"/>
    </row>
    <row r="31" spans="3:4" ht="13.5">
      <c r="C31"/>
      <c r="D31"/>
    </row>
    <row r="32" spans="3:4" ht="13.5">
      <c r="C32"/>
      <c r="D32"/>
    </row>
    <row r="33" spans="3:4" ht="13.5">
      <c r="C33"/>
      <c r="D33"/>
    </row>
    <row r="34" spans="3:4" ht="13.5">
      <c r="C34"/>
      <c r="D34"/>
    </row>
    <row r="35" spans="3:4" ht="13.5">
      <c r="C35"/>
      <c r="D35"/>
    </row>
    <row r="36" spans="3:4" ht="13.5">
      <c r="C36"/>
      <c r="D36"/>
    </row>
    <row r="37" spans="3:4" ht="13.5">
      <c r="C37"/>
      <c r="D37"/>
    </row>
    <row r="38" spans="3:4" ht="13.5">
      <c r="C38"/>
      <c r="D38"/>
    </row>
    <row r="39" spans="3:4" ht="13.5">
      <c r="C39"/>
      <c r="D39"/>
    </row>
    <row r="40" spans="3:4" ht="13.5">
      <c r="C40"/>
      <c r="D40"/>
    </row>
    <row r="41" spans="3:4" ht="13.5">
      <c r="C41"/>
      <c r="D41"/>
    </row>
    <row r="42" spans="3:4" ht="13.5">
      <c r="C42"/>
      <c r="D42"/>
    </row>
    <row r="43" spans="3:4" ht="13.5">
      <c r="C43"/>
      <c r="D43"/>
    </row>
    <row r="44" spans="3:4" ht="13.5">
      <c r="C44"/>
      <c r="D44"/>
    </row>
    <row r="45" spans="3:4" ht="13.5">
      <c r="C45"/>
      <c r="D45"/>
    </row>
    <row r="46" spans="3:4" ht="13.5">
      <c r="C46"/>
      <c r="D46"/>
    </row>
    <row r="47" spans="3:4" ht="13.5">
      <c r="C47"/>
      <c r="D47"/>
    </row>
    <row r="48" spans="3:4" ht="13.5">
      <c r="C48"/>
      <c r="D48"/>
    </row>
    <row r="49" spans="3:4" ht="13.5">
      <c r="C49"/>
      <c r="D49"/>
    </row>
    <row r="50" spans="3:4" ht="13.5">
      <c r="C50"/>
      <c r="D50"/>
    </row>
    <row r="51" spans="3:4" ht="13.5">
      <c r="C51"/>
      <c r="D51"/>
    </row>
    <row r="52" spans="3:4" ht="13.5">
      <c r="C52"/>
      <c r="D52"/>
    </row>
    <row r="53" spans="3:4" ht="13.5">
      <c r="C53"/>
      <c r="D53"/>
    </row>
    <row r="54" spans="3:4" ht="13.5">
      <c r="C54"/>
      <c r="D54"/>
    </row>
    <row r="55" spans="2:3" ht="13.5">
      <c r="B55" s="15"/>
      <c r="C55" s="17"/>
    </row>
    <row r="56" spans="2:3" ht="13.5">
      <c r="B56" s="15"/>
      <c r="C56" s="17"/>
    </row>
    <row r="57" spans="1:4" ht="15">
      <c r="A57" s="3"/>
      <c r="B57" s="15"/>
      <c r="C57" s="17"/>
      <c r="D57" s="17"/>
    </row>
    <row r="58" spans="2:4" ht="13.5">
      <c r="B58" s="15"/>
      <c r="C58" s="17"/>
      <c r="D58" s="17"/>
    </row>
    <row r="59" spans="1:4" ht="15">
      <c r="A59" s="3"/>
      <c r="B59" s="15"/>
      <c r="C59" s="17"/>
      <c r="D59" s="17"/>
    </row>
    <row r="60" spans="2:4" ht="13.5">
      <c r="B60" s="15"/>
      <c r="C60" s="17"/>
      <c r="D60" s="17"/>
    </row>
    <row r="61" spans="1:4" ht="15">
      <c r="A61" s="3"/>
      <c r="B61" s="15"/>
      <c r="C61" s="17"/>
      <c r="D61" s="17"/>
    </row>
    <row r="62" spans="2:4" ht="13.5">
      <c r="B62" s="15"/>
      <c r="C62" s="17"/>
      <c r="D62" s="17"/>
    </row>
    <row r="63" spans="1:4" ht="15">
      <c r="A63" s="3"/>
      <c r="B63" s="15"/>
      <c r="C63" s="17"/>
      <c r="D63" s="17"/>
    </row>
    <row r="64" ht="13.5">
      <c r="D64" s="17"/>
    </row>
    <row r="67" ht="13.5">
      <c r="D67" s="17"/>
    </row>
    <row r="68" ht="13.5">
      <c r="D68" s="17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V4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22.140625" style="0" bestFit="1" customWidth="1"/>
    <col min="2" max="2" width="11.28125" style="0" bestFit="1" customWidth="1"/>
    <col min="3" max="4" width="9.140625" style="16" customWidth="1"/>
    <col min="5" max="5" width="9.7109375" style="0" bestFit="1" customWidth="1"/>
    <col min="6" max="6" width="13.8515625" style="0" bestFit="1" customWidth="1"/>
    <col min="7" max="7" width="13.8515625" style="0" customWidth="1"/>
    <col min="8" max="8" width="16.00390625" style="0" customWidth="1"/>
  </cols>
  <sheetData>
    <row r="1" spans="1:256" ht="42.75" thickBot="1">
      <c r="A1" s="38" t="s">
        <v>105</v>
      </c>
      <c r="B1" s="21" t="s">
        <v>98</v>
      </c>
      <c r="C1" s="20" t="s">
        <v>70</v>
      </c>
      <c r="D1" s="20" t="s">
        <v>71</v>
      </c>
      <c r="E1" s="20" t="s">
        <v>72</v>
      </c>
      <c r="F1" s="21" t="s">
        <v>89</v>
      </c>
      <c r="G1" s="21" t="s">
        <v>92</v>
      </c>
      <c r="H1" s="21" t="s">
        <v>88</v>
      </c>
      <c r="IV1" s="16"/>
    </row>
    <row r="2" spans="1:8" ht="13.5">
      <c r="A2" s="40" t="s">
        <v>63</v>
      </c>
      <c r="B2" s="41">
        <v>47</v>
      </c>
      <c r="C2" s="42">
        <v>0.5625</v>
      </c>
      <c r="D2" s="42">
        <v>0.6482638888888889</v>
      </c>
      <c r="E2" s="43">
        <f>D2-C2</f>
        <v>0.08576388888888886</v>
      </c>
      <c r="F2" s="44">
        <f>47/E2/24</f>
        <v>22.834008097166002</v>
      </c>
      <c r="G2" s="65"/>
      <c r="H2" s="45"/>
    </row>
    <row r="3" spans="1:8" ht="13.5">
      <c r="A3" s="46" t="s">
        <v>91</v>
      </c>
      <c r="B3" s="27">
        <v>94</v>
      </c>
      <c r="C3" s="35">
        <v>0.7390046296296297</v>
      </c>
      <c r="D3" s="35">
        <v>0.8261574074074075</v>
      </c>
      <c r="E3" s="36">
        <f>D3-C3</f>
        <v>0.08715277777777786</v>
      </c>
      <c r="F3" s="37">
        <f>47/E3/24</f>
        <v>22.470119521912327</v>
      </c>
      <c r="G3" s="64"/>
      <c r="H3" s="47"/>
    </row>
    <row r="4" spans="1:8" ht="13.5">
      <c r="A4" s="68"/>
      <c r="B4" s="27">
        <v>141</v>
      </c>
      <c r="C4" s="35">
        <v>0.9206018518518518</v>
      </c>
      <c r="D4" s="35">
        <v>1.0161458333333333</v>
      </c>
      <c r="E4" s="32">
        <f>D4-C4</f>
        <v>0.09554398148148147</v>
      </c>
      <c r="F4" s="33">
        <f>47/E4/24</f>
        <v>20.496668685645066</v>
      </c>
      <c r="G4" s="64"/>
      <c r="H4" s="47"/>
    </row>
    <row r="5" spans="1:8" ht="13.5">
      <c r="A5" s="49" t="s">
        <v>87</v>
      </c>
      <c r="B5" s="50">
        <v>141</v>
      </c>
      <c r="C5" s="51"/>
      <c r="D5" s="51"/>
      <c r="E5" s="52">
        <f>SUM(E2:E4)</f>
        <v>0.2684606481481482</v>
      </c>
      <c r="F5" s="53">
        <f>B5/E5/24</f>
        <v>21.884026729898682</v>
      </c>
      <c r="G5" s="66"/>
      <c r="H5" s="54">
        <f>E5/0.5</f>
        <v>0.5369212962962964</v>
      </c>
    </row>
    <row r="6" spans="1:8" ht="13.5">
      <c r="A6" s="49"/>
      <c r="B6" s="50"/>
      <c r="C6" s="51"/>
      <c r="D6" s="51"/>
      <c r="E6" s="52"/>
      <c r="F6" s="53"/>
      <c r="G6" s="66"/>
      <c r="H6" s="54"/>
    </row>
    <row r="7" spans="1:8" ht="13.5">
      <c r="A7" s="46" t="s">
        <v>65</v>
      </c>
      <c r="B7" s="27">
        <v>47</v>
      </c>
      <c r="C7" s="35">
        <v>0.6500578703703704</v>
      </c>
      <c r="D7" s="35">
        <v>0.7304976851851852</v>
      </c>
      <c r="E7" s="29">
        <f>D7-C7</f>
        <v>0.08043981481481477</v>
      </c>
      <c r="F7" s="30">
        <f>47/E7/24</f>
        <v>24.345323741007206</v>
      </c>
      <c r="G7" s="64"/>
      <c r="H7" s="54"/>
    </row>
    <row r="8" spans="1:8" ht="13.5">
      <c r="A8" s="46" t="s">
        <v>91</v>
      </c>
      <c r="B8" s="27">
        <v>94</v>
      </c>
      <c r="C8" s="35">
        <v>0.8296296296296296</v>
      </c>
      <c r="D8" s="35">
        <v>0.9130208333333334</v>
      </c>
      <c r="E8" s="32">
        <f>D8-C8</f>
        <v>0.08339120370370379</v>
      </c>
      <c r="F8" s="33">
        <f>47/E8/24</f>
        <v>23.48369188063842</v>
      </c>
      <c r="G8" s="64"/>
      <c r="H8" s="54"/>
    </row>
    <row r="9" spans="1:8" ht="13.5">
      <c r="A9" s="49" t="s">
        <v>87</v>
      </c>
      <c r="B9" s="50">
        <v>94</v>
      </c>
      <c r="C9" s="51"/>
      <c r="D9" s="51"/>
      <c r="E9" s="52">
        <f>SUM(E7:E8)</f>
        <v>0.16383101851851856</v>
      </c>
      <c r="F9" s="53">
        <f>B9/E9/24</f>
        <v>23.906746732603313</v>
      </c>
      <c r="G9" s="66"/>
      <c r="H9" s="54">
        <f>E9/0.5</f>
        <v>0.3276620370370371</v>
      </c>
    </row>
    <row r="10" spans="1:8" ht="13.5">
      <c r="A10" s="49"/>
      <c r="B10" s="50"/>
      <c r="C10" s="51"/>
      <c r="D10" s="51"/>
      <c r="E10" s="52"/>
      <c r="F10" s="53"/>
      <c r="G10" s="53"/>
      <c r="H10" s="54"/>
    </row>
    <row r="11" spans="1:8" ht="15.75" thickBot="1">
      <c r="A11" s="63" t="s">
        <v>99</v>
      </c>
      <c r="B11" s="59">
        <f>SUM(B9+B5)</f>
        <v>235</v>
      </c>
      <c r="C11" s="58"/>
      <c r="D11" s="58"/>
      <c r="E11" s="60">
        <f>SUM(E9+E5)</f>
        <v>0.43229166666666674</v>
      </c>
      <c r="F11" s="61">
        <f>B11/E11/24</f>
        <v>22.65060240963855</v>
      </c>
      <c r="G11" s="61">
        <f>B11/12</f>
        <v>19.583333333333332</v>
      </c>
      <c r="H11" s="62">
        <f>E11/0.5</f>
        <v>0.8645833333333335</v>
      </c>
    </row>
    <row r="13" spans="3:4" ht="13.5">
      <c r="C13"/>
      <c r="D13"/>
    </row>
    <row r="14" spans="3:4" ht="13.5">
      <c r="C14"/>
      <c r="D14"/>
    </row>
    <row r="15" spans="3:4" ht="13.5">
      <c r="C15"/>
      <c r="D15"/>
    </row>
    <row r="16" spans="3:4" ht="13.5">
      <c r="C16"/>
      <c r="D16"/>
    </row>
    <row r="17" spans="3:4" ht="13.5">
      <c r="C17"/>
      <c r="D17"/>
    </row>
    <row r="18" spans="3:4" ht="13.5">
      <c r="C18"/>
      <c r="D18"/>
    </row>
    <row r="19" spans="3:4" ht="13.5">
      <c r="C19"/>
      <c r="D19"/>
    </row>
    <row r="20" spans="3:4" ht="13.5">
      <c r="C20"/>
      <c r="D20"/>
    </row>
    <row r="21" spans="3:4" ht="13.5">
      <c r="C21"/>
      <c r="D21"/>
    </row>
    <row r="22" spans="3:4" ht="13.5">
      <c r="C22"/>
      <c r="D22"/>
    </row>
    <row r="23" spans="3:4" ht="13.5">
      <c r="C23"/>
      <c r="D23"/>
    </row>
    <row r="24" spans="3:4" ht="13.5">
      <c r="C24"/>
      <c r="D24"/>
    </row>
    <row r="25" spans="3:4" ht="13.5">
      <c r="C25"/>
      <c r="D25"/>
    </row>
    <row r="26" spans="3:4" ht="13.5">
      <c r="C26"/>
      <c r="D26"/>
    </row>
    <row r="27" spans="3:4" ht="13.5">
      <c r="C27"/>
      <c r="D27"/>
    </row>
    <row r="28" spans="3:4" ht="13.5">
      <c r="C28"/>
      <c r="D28"/>
    </row>
    <row r="29" spans="3:4" ht="13.5">
      <c r="C29"/>
      <c r="D29"/>
    </row>
    <row r="30" spans="3:4" ht="13.5">
      <c r="C30"/>
      <c r="D30"/>
    </row>
    <row r="31" spans="3:4" ht="13.5">
      <c r="C31"/>
      <c r="D31"/>
    </row>
    <row r="32" spans="3:4" ht="13.5">
      <c r="C32"/>
      <c r="D32"/>
    </row>
    <row r="33" spans="3:4" ht="13.5">
      <c r="C33"/>
      <c r="D33"/>
    </row>
    <row r="34" spans="3:4" ht="13.5">
      <c r="C34"/>
      <c r="D34"/>
    </row>
    <row r="35" spans="3:4" ht="13.5">
      <c r="C35"/>
      <c r="D35"/>
    </row>
    <row r="36" spans="3:4" ht="13.5">
      <c r="C36"/>
      <c r="D36"/>
    </row>
    <row r="37" spans="3:4" ht="13.5">
      <c r="C37"/>
      <c r="D37"/>
    </row>
    <row r="38" spans="3:4" ht="13.5">
      <c r="C38"/>
      <c r="D38"/>
    </row>
    <row r="39" spans="3:4" ht="13.5">
      <c r="C39"/>
      <c r="D39"/>
    </row>
    <row r="40" spans="3:4" ht="13.5">
      <c r="C40"/>
      <c r="D40"/>
    </row>
    <row r="41" spans="3:4" ht="13.5">
      <c r="C41"/>
      <c r="D41"/>
    </row>
    <row r="42" spans="3:4" ht="13.5">
      <c r="C42"/>
      <c r="D42"/>
    </row>
    <row r="43" spans="3:4" ht="13.5">
      <c r="C43"/>
      <c r="D43"/>
    </row>
    <row r="44" spans="3:4" ht="13.5">
      <c r="C44"/>
      <c r="D44"/>
    </row>
    <row r="45" spans="3:4" ht="13.5">
      <c r="C45"/>
      <c r="D45"/>
    </row>
    <row r="46" spans="3:4" ht="13.5">
      <c r="C46"/>
      <c r="D4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V51"/>
  <sheetViews>
    <sheetView workbookViewId="0" topLeftCell="A1">
      <pane ySplit="1" topLeftCell="BM8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22.140625" style="0" bestFit="1" customWidth="1"/>
    <col min="2" max="2" width="11.28125" style="0" bestFit="1" customWidth="1"/>
    <col min="3" max="4" width="9.140625" style="16" customWidth="1"/>
    <col min="5" max="5" width="9.7109375" style="0" bestFit="1" customWidth="1"/>
    <col min="6" max="6" width="13.8515625" style="0" bestFit="1" customWidth="1"/>
    <col min="7" max="7" width="13.8515625" style="0" customWidth="1"/>
    <col min="8" max="8" width="16.00390625" style="0" customWidth="1"/>
  </cols>
  <sheetData>
    <row r="1" spans="1:256" ht="42.75" thickBot="1">
      <c r="A1" s="38" t="s">
        <v>100</v>
      </c>
      <c r="B1" s="21" t="s">
        <v>98</v>
      </c>
      <c r="C1" s="20" t="s">
        <v>70</v>
      </c>
      <c r="D1" s="20" t="s">
        <v>71</v>
      </c>
      <c r="E1" s="20" t="s">
        <v>72</v>
      </c>
      <c r="F1" s="21" t="s">
        <v>89</v>
      </c>
      <c r="G1" s="21" t="s">
        <v>92</v>
      </c>
      <c r="H1" s="21" t="s">
        <v>88</v>
      </c>
      <c r="IV1" s="16"/>
    </row>
    <row r="2" spans="1:8" ht="13.5">
      <c r="A2" s="40" t="s">
        <v>5</v>
      </c>
      <c r="B2" s="41">
        <v>47</v>
      </c>
      <c r="C2" s="42">
        <v>0.5625</v>
      </c>
      <c r="D2" s="42">
        <v>0.6223726851851852</v>
      </c>
      <c r="E2" s="43">
        <f>D2-C2</f>
        <v>0.05987268518518518</v>
      </c>
      <c r="F2" s="44">
        <f>47/E2/24</f>
        <v>32.70829306011986</v>
      </c>
      <c r="G2" s="65"/>
      <c r="H2" s="45"/>
    </row>
    <row r="3" spans="1:8" ht="13.5">
      <c r="A3" s="46" t="s">
        <v>75</v>
      </c>
      <c r="B3" s="27"/>
      <c r="C3" s="35"/>
      <c r="D3" s="39"/>
      <c r="E3" s="28"/>
      <c r="F3" s="31"/>
      <c r="G3" s="64"/>
      <c r="H3" s="47"/>
    </row>
    <row r="4" spans="1:8" ht="13.5">
      <c r="A4" s="49" t="s">
        <v>87</v>
      </c>
      <c r="B4" s="50">
        <v>47</v>
      </c>
      <c r="C4" s="51"/>
      <c r="D4" s="51"/>
      <c r="E4" s="52">
        <f>SUM(E2:E3)</f>
        <v>0.05987268518518518</v>
      </c>
      <c r="F4" s="53">
        <f>B4/E4/24</f>
        <v>32.70829306011986</v>
      </c>
      <c r="G4" s="66"/>
      <c r="H4" s="54">
        <f>E4/0.5</f>
        <v>0.11974537037037036</v>
      </c>
    </row>
    <row r="5" spans="1:8" ht="13.5">
      <c r="A5" s="49"/>
      <c r="B5" s="50"/>
      <c r="C5" s="51"/>
      <c r="D5" s="51"/>
      <c r="E5" s="52"/>
      <c r="F5" s="53"/>
      <c r="G5" s="66"/>
      <c r="H5" s="54"/>
    </row>
    <row r="6" spans="1:8" ht="13.5">
      <c r="A6" s="46" t="s">
        <v>3</v>
      </c>
      <c r="B6" s="27">
        <v>47</v>
      </c>
      <c r="C6" s="35">
        <v>0.6239583333333333</v>
      </c>
      <c r="D6" s="35">
        <v>0.6838425925925926</v>
      </c>
      <c r="E6" s="29">
        <f>D6-C6</f>
        <v>0.05988425925925933</v>
      </c>
      <c r="F6" s="30">
        <f>47/E6/24</f>
        <v>32.7019713954387</v>
      </c>
      <c r="G6" s="64"/>
      <c r="H6" s="54"/>
    </row>
    <row r="7" spans="1:8" ht="13.5">
      <c r="A7" s="46" t="s">
        <v>76</v>
      </c>
      <c r="B7" s="27">
        <v>94</v>
      </c>
      <c r="C7" s="35">
        <v>0.8070601851851852</v>
      </c>
      <c r="D7" s="35">
        <v>0.872037037037037</v>
      </c>
      <c r="E7" s="32">
        <f>D7-C7</f>
        <v>0.06497685185185187</v>
      </c>
      <c r="F7" s="33">
        <f>47/E7/24</f>
        <v>30.138938368364794</v>
      </c>
      <c r="G7" s="64"/>
      <c r="H7" s="54"/>
    </row>
    <row r="8" spans="1:8" ht="13.5">
      <c r="A8" s="49" t="s">
        <v>87</v>
      </c>
      <c r="B8" s="50">
        <v>94</v>
      </c>
      <c r="C8" s="51"/>
      <c r="D8" s="51"/>
      <c r="E8" s="52">
        <f>SUM(E6:E7)</f>
        <v>0.1248611111111112</v>
      </c>
      <c r="F8" s="53">
        <f>B8/E8/24</f>
        <v>31.368186874304758</v>
      </c>
      <c r="G8" s="66"/>
      <c r="H8" s="54">
        <f>E8/0.5</f>
        <v>0.2497222222222224</v>
      </c>
    </row>
    <row r="9" spans="1:8" ht="13.5">
      <c r="A9" s="49"/>
      <c r="B9" s="50"/>
      <c r="C9" s="51"/>
      <c r="D9" s="51"/>
      <c r="E9" s="52"/>
      <c r="F9" s="53"/>
      <c r="G9" s="66"/>
      <c r="H9" s="54"/>
    </row>
    <row r="10" spans="1:8" ht="13.5">
      <c r="A10" s="46" t="s">
        <v>4</v>
      </c>
      <c r="B10" s="27">
        <v>47</v>
      </c>
      <c r="C10" s="35">
        <v>0.6840277777777778</v>
      </c>
      <c r="D10" s="35">
        <v>0.744675925925926</v>
      </c>
      <c r="E10" s="29">
        <f>D10-C10</f>
        <v>0.06064814814814823</v>
      </c>
      <c r="F10" s="30">
        <f>47/E10/24</f>
        <v>32.29007633587782</v>
      </c>
      <c r="G10" s="64"/>
      <c r="H10" s="54"/>
    </row>
    <row r="11" spans="1:8" ht="13.5">
      <c r="A11" s="46" t="s">
        <v>84</v>
      </c>
      <c r="B11" s="27">
        <v>94</v>
      </c>
      <c r="C11" s="35">
        <v>0.8723958333333334</v>
      </c>
      <c r="D11" s="35">
        <v>0.9451388888888889</v>
      </c>
      <c r="E11" s="32">
        <f>D11-C11</f>
        <v>0.07274305555555549</v>
      </c>
      <c r="F11" s="33">
        <f>47/E11/24</f>
        <v>26.921241050119352</v>
      </c>
      <c r="G11" s="64"/>
      <c r="H11" s="54"/>
    </row>
    <row r="12" spans="1:8" ht="13.5">
      <c r="A12" s="49" t="s">
        <v>87</v>
      </c>
      <c r="B12" s="50">
        <v>94</v>
      </c>
      <c r="C12" s="51"/>
      <c r="D12" s="51"/>
      <c r="E12" s="52">
        <f>SUM(E10:E11)</f>
        <v>0.13339120370370372</v>
      </c>
      <c r="F12" s="53">
        <f>B12/E12/24</f>
        <v>29.362255965292835</v>
      </c>
      <c r="G12" s="66"/>
      <c r="H12" s="54">
        <f>E12/0.5</f>
        <v>0.26678240740740744</v>
      </c>
    </row>
    <row r="13" spans="1:8" ht="13.5">
      <c r="A13" s="48"/>
      <c r="B13" s="4"/>
      <c r="C13" s="55"/>
      <c r="D13" s="55"/>
      <c r="E13" s="55"/>
      <c r="F13" s="56"/>
      <c r="G13" s="67"/>
      <c r="H13" s="54"/>
    </row>
    <row r="14" spans="1:8" ht="13.5">
      <c r="A14" s="46" t="s">
        <v>1</v>
      </c>
      <c r="B14" s="27">
        <v>47</v>
      </c>
      <c r="C14" s="35">
        <v>0.744675925925926</v>
      </c>
      <c r="D14" s="35">
        <v>0.8068287037037036</v>
      </c>
      <c r="E14" s="29">
        <f>D14-C14</f>
        <v>0.06215277777777761</v>
      </c>
      <c r="F14" s="30">
        <f>47/E14/24</f>
        <v>31.50837988826824</v>
      </c>
      <c r="G14" s="64"/>
      <c r="H14" s="54"/>
    </row>
    <row r="15" spans="1:8" ht="13.5">
      <c r="A15" s="46" t="s">
        <v>85</v>
      </c>
      <c r="B15" s="27">
        <v>94</v>
      </c>
      <c r="C15" s="35">
        <v>0.9454861111111111</v>
      </c>
      <c r="D15" s="35">
        <v>1.0108796296296296</v>
      </c>
      <c r="E15" s="32">
        <f>D15-C15</f>
        <v>0.06539351851851849</v>
      </c>
      <c r="F15" s="33">
        <f>47/E15/24</f>
        <v>29.94690265486727</v>
      </c>
      <c r="G15" s="64"/>
      <c r="H15" s="54"/>
    </row>
    <row r="16" spans="1:8" ht="13.5">
      <c r="A16" s="49" t="s">
        <v>87</v>
      </c>
      <c r="B16" s="50">
        <v>94</v>
      </c>
      <c r="C16" s="51"/>
      <c r="D16" s="51"/>
      <c r="E16" s="52">
        <f>SUM(E14:E15)</f>
        <v>0.1275462962962961</v>
      </c>
      <c r="F16" s="53">
        <f>B16/E16/24</f>
        <v>30.70780399274052</v>
      </c>
      <c r="G16" s="53"/>
      <c r="H16" s="54">
        <f>E16/0.5</f>
        <v>0.2550925925925922</v>
      </c>
    </row>
    <row r="17" spans="1:8" ht="13.5">
      <c r="A17" s="49"/>
      <c r="B17" s="50"/>
      <c r="C17" s="51"/>
      <c r="D17" s="51"/>
      <c r="E17" s="52"/>
      <c r="F17" s="53"/>
      <c r="G17" s="53"/>
      <c r="H17" s="54"/>
    </row>
    <row r="18" spans="1:8" ht="15.75" thickBot="1">
      <c r="A18" s="63" t="s">
        <v>99</v>
      </c>
      <c r="B18" s="59">
        <f>SUM(B16+B12+B8+B4)</f>
        <v>329</v>
      </c>
      <c r="C18" s="58"/>
      <c r="D18" s="58"/>
      <c r="E18" s="60">
        <f>SUM(E16+E12+E8+E4)</f>
        <v>0.4456712962962962</v>
      </c>
      <c r="F18" s="61">
        <f>B18/E18/24</f>
        <v>30.758842777748928</v>
      </c>
      <c r="G18" s="61">
        <f>B18/12</f>
        <v>27.416666666666668</v>
      </c>
      <c r="H18" s="62">
        <f>E18/0.5</f>
        <v>0.8913425925925924</v>
      </c>
    </row>
    <row r="19" ht="15" thickBot="1"/>
    <row r="20" spans="1:8" ht="13.5">
      <c r="A20" s="40" t="s">
        <v>11</v>
      </c>
      <c r="B20" s="41">
        <v>47</v>
      </c>
      <c r="C20" s="42">
        <v>0.6259259259259259</v>
      </c>
      <c r="D20" s="42">
        <v>0.6891203703703703</v>
      </c>
      <c r="E20" s="43">
        <f>D20-C20</f>
        <v>0.06319444444444444</v>
      </c>
      <c r="F20" s="44">
        <f>47/E20/24</f>
        <v>30.98901098901099</v>
      </c>
      <c r="G20" s="65"/>
      <c r="H20" s="45"/>
    </row>
    <row r="21" spans="1:8" ht="13.5">
      <c r="A21" s="46" t="s">
        <v>77</v>
      </c>
      <c r="B21" s="27">
        <v>94</v>
      </c>
      <c r="C21" s="35">
        <v>0.8261574074074075</v>
      </c>
      <c r="D21" s="35">
        <v>0.9006944444444445</v>
      </c>
      <c r="E21" s="32">
        <f>D21-C21</f>
        <v>0.07453703703703696</v>
      </c>
      <c r="F21" s="33">
        <f>47/E21/24</f>
        <v>26.273291925465866</v>
      </c>
      <c r="G21" s="64"/>
      <c r="H21" s="47"/>
    </row>
    <row r="22" spans="1:8" ht="13.5">
      <c r="A22" s="49" t="s">
        <v>87</v>
      </c>
      <c r="B22" s="50">
        <v>94</v>
      </c>
      <c r="C22" s="51"/>
      <c r="D22" s="51"/>
      <c r="E22" s="52">
        <f>SUM(E20:E21)</f>
        <v>0.1377314814814814</v>
      </c>
      <c r="F22" s="53">
        <f>B22/E22/24</f>
        <v>28.436974789915983</v>
      </c>
      <c r="G22" s="66"/>
      <c r="H22" s="54">
        <f>E22/0.5</f>
        <v>0.2754629629629628</v>
      </c>
    </row>
    <row r="23" spans="1:8" ht="13.5">
      <c r="A23" s="49"/>
      <c r="B23" s="50"/>
      <c r="C23" s="51"/>
      <c r="D23" s="51"/>
      <c r="E23" s="52"/>
      <c r="F23" s="53"/>
      <c r="G23" s="66"/>
      <c r="H23" s="54"/>
    </row>
    <row r="24" spans="1:8" ht="13.5">
      <c r="A24" s="46" t="s">
        <v>10</v>
      </c>
      <c r="B24" s="27">
        <v>47</v>
      </c>
      <c r="C24" s="35">
        <v>0.5625</v>
      </c>
      <c r="D24" s="35">
        <v>0.624849537037037</v>
      </c>
      <c r="E24" s="29">
        <f>D24-C24</f>
        <v>0.06234953703703705</v>
      </c>
      <c r="F24" s="30">
        <f>47/E24/24</f>
        <v>31.40894746612214</v>
      </c>
      <c r="G24" s="64"/>
      <c r="H24" s="54"/>
    </row>
    <row r="25" spans="1:8" ht="13.5">
      <c r="A25" s="46" t="s">
        <v>74</v>
      </c>
      <c r="B25" s="27">
        <v>94</v>
      </c>
      <c r="C25" s="35">
        <v>0.7580439814814816</v>
      </c>
      <c r="D25" s="35">
        <v>0.8250000000000001</v>
      </c>
      <c r="E25" s="36">
        <f>D25-C25</f>
        <v>0.06695601851851851</v>
      </c>
      <c r="F25" s="37">
        <f>47/E25/24</f>
        <v>29.24805531547105</v>
      </c>
      <c r="G25" s="64"/>
      <c r="H25" s="54"/>
    </row>
    <row r="26" spans="1:8" ht="13.5">
      <c r="A26" s="68"/>
      <c r="B26" s="27">
        <v>141</v>
      </c>
      <c r="C26" s="35">
        <v>0.9731481481481481</v>
      </c>
      <c r="D26" s="35">
        <v>1.043402777777778</v>
      </c>
      <c r="E26" s="32">
        <f>D26-C26</f>
        <v>0.0702546296296298</v>
      </c>
      <c r="F26" s="33">
        <f>47/E26/24</f>
        <v>27.874794069192678</v>
      </c>
      <c r="G26" s="64"/>
      <c r="H26" s="54"/>
    </row>
    <row r="27" spans="1:8" ht="13.5">
      <c r="A27" s="49" t="s">
        <v>87</v>
      </c>
      <c r="B27" s="50">
        <v>141</v>
      </c>
      <c r="C27" s="51"/>
      <c r="D27" s="51"/>
      <c r="E27" s="52">
        <f>SUM(E24:E26)</f>
        <v>0.19956018518518537</v>
      </c>
      <c r="F27" s="53">
        <f>B27/E27/24</f>
        <v>29.43974016935388</v>
      </c>
      <c r="G27" s="66"/>
      <c r="H27" s="54">
        <f>E27/0.5</f>
        <v>0.39912037037037074</v>
      </c>
    </row>
    <row r="28" spans="1:8" ht="13.5">
      <c r="A28" s="49"/>
      <c r="B28" s="50"/>
      <c r="C28" s="51"/>
      <c r="D28" s="51"/>
      <c r="E28" s="52"/>
      <c r="F28" s="53"/>
      <c r="G28" s="66"/>
      <c r="H28" s="54"/>
    </row>
    <row r="29" spans="1:8" ht="13.5">
      <c r="A29" s="46" t="s">
        <v>12</v>
      </c>
      <c r="B29" s="27">
        <v>47</v>
      </c>
      <c r="C29" s="35">
        <v>0.6897569444444445</v>
      </c>
      <c r="D29" s="35">
        <v>0.7632754629629629</v>
      </c>
      <c r="E29" s="29">
        <f>D29-C29</f>
        <v>0.07351851851851843</v>
      </c>
      <c r="F29" s="30">
        <f>47/E29/24</f>
        <v>26.637279596977365</v>
      </c>
      <c r="G29" s="64"/>
      <c r="H29" s="54"/>
    </row>
    <row r="30" spans="1:8" ht="13.5">
      <c r="A30" s="46" t="s">
        <v>86</v>
      </c>
      <c r="B30" s="27">
        <v>94</v>
      </c>
      <c r="C30" s="35">
        <v>0.9018518518518519</v>
      </c>
      <c r="D30" s="35">
        <v>0.9689236111111111</v>
      </c>
      <c r="E30" s="32">
        <f>D30-C30</f>
        <v>0.06707175925925923</v>
      </c>
      <c r="F30" s="33">
        <f>47/E30/24</f>
        <v>29.19758412424505</v>
      </c>
      <c r="G30" s="64"/>
      <c r="H30" s="54"/>
    </row>
    <row r="31" spans="1:8" ht="13.5">
      <c r="A31" s="49" t="s">
        <v>87</v>
      </c>
      <c r="B31" s="50">
        <v>94</v>
      </c>
      <c r="C31" s="51"/>
      <c r="D31" s="51"/>
      <c r="E31" s="52">
        <f>SUM(E29:E30)</f>
        <v>0.14059027777777766</v>
      </c>
      <c r="F31" s="53">
        <f>B31/E31/24</f>
        <v>27.858730550753293</v>
      </c>
      <c r="G31" s="66"/>
      <c r="H31" s="54">
        <f>E31/0.5</f>
        <v>0.2811805555555553</v>
      </c>
    </row>
    <row r="32" spans="1:8" ht="13.5">
      <c r="A32" s="48"/>
      <c r="B32" s="4"/>
      <c r="C32" s="55"/>
      <c r="D32" s="55"/>
      <c r="E32" s="55"/>
      <c r="F32" s="56"/>
      <c r="G32" s="67"/>
      <c r="H32" s="54"/>
    </row>
    <row r="33" spans="1:8" ht="15.75" thickBot="1">
      <c r="A33" s="63" t="s">
        <v>99</v>
      </c>
      <c r="B33" s="59">
        <f>SUM(B31+B27+B22)</f>
        <v>329</v>
      </c>
      <c r="C33" s="58"/>
      <c r="D33" s="58"/>
      <c r="E33" s="60">
        <f>SUM(E31+E27+E22)</f>
        <v>0.47788194444444443</v>
      </c>
      <c r="F33" s="61">
        <f>B33/E33/24</f>
        <v>28.685606335827945</v>
      </c>
      <c r="G33" s="61">
        <f>B33/12</f>
        <v>27.416666666666668</v>
      </c>
      <c r="H33" s="62">
        <f>E33/0.5</f>
        <v>0.9557638888888889</v>
      </c>
    </row>
    <row r="34" ht="15" thickBot="1"/>
    <row r="35" spans="1:8" ht="13.5">
      <c r="A35" s="40" t="s">
        <v>16</v>
      </c>
      <c r="B35" s="41">
        <v>47</v>
      </c>
      <c r="C35" s="42">
        <v>0.5625</v>
      </c>
      <c r="D35" s="42">
        <v>0.6661458333333333</v>
      </c>
      <c r="E35" s="69">
        <f>D35-C35</f>
        <v>0.10364583333333333</v>
      </c>
      <c r="F35" s="70">
        <f>47/E35/24</f>
        <v>18.894472361809047</v>
      </c>
      <c r="G35" s="65"/>
      <c r="H35" s="45"/>
    </row>
    <row r="36" spans="1:8" ht="13.5">
      <c r="A36" s="46" t="s">
        <v>101</v>
      </c>
      <c r="B36" s="27">
        <v>94</v>
      </c>
      <c r="C36" s="35">
        <v>0.8767361111111112</v>
      </c>
      <c r="D36" s="35">
        <v>0.9797453703703703</v>
      </c>
      <c r="E36" s="29">
        <f>D36-C36</f>
        <v>0.10300925925925919</v>
      </c>
      <c r="F36" s="30">
        <f>47/E36/24</f>
        <v>19.011235955056193</v>
      </c>
      <c r="G36" s="64"/>
      <c r="H36" s="47"/>
    </row>
    <row r="37" spans="1:8" ht="13.5">
      <c r="A37" s="49" t="s">
        <v>87</v>
      </c>
      <c r="B37" s="50">
        <v>94</v>
      </c>
      <c r="C37" s="51"/>
      <c r="D37" s="51"/>
      <c r="E37" s="52">
        <f>SUM(E35:E36)</f>
        <v>0.20665509259259252</v>
      </c>
      <c r="F37" s="53">
        <f>B37/E37/24</f>
        <v>18.95267432091852</v>
      </c>
      <c r="G37" s="66"/>
      <c r="H37" s="54">
        <f>E37/0.5</f>
        <v>0.41331018518518503</v>
      </c>
    </row>
    <row r="38" spans="1:8" ht="13.5">
      <c r="A38" s="49"/>
      <c r="B38" s="50"/>
      <c r="C38" s="51"/>
      <c r="D38" s="51"/>
      <c r="E38" s="52"/>
      <c r="F38" s="53"/>
      <c r="G38" s="66"/>
      <c r="H38" s="54"/>
    </row>
    <row r="39" spans="1:8" ht="13.5">
      <c r="A39" s="46" t="s">
        <v>19</v>
      </c>
      <c r="B39" s="27">
        <v>47</v>
      </c>
      <c r="C39" s="35">
        <v>0.8006944444444444</v>
      </c>
      <c r="D39" s="35">
        <v>0.8689236111111112</v>
      </c>
      <c r="E39" s="29">
        <f>D39-C39</f>
        <v>0.06822916666666679</v>
      </c>
      <c r="F39" s="30">
        <f>47/E39/24</f>
        <v>28.702290076335828</v>
      </c>
      <c r="G39" s="64"/>
      <c r="H39" s="54"/>
    </row>
    <row r="40" spans="1:8" ht="13.5">
      <c r="A40" s="46" t="s">
        <v>102</v>
      </c>
      <c r="B40" s="27"/>
      <c r="C40" s="35"/>
      <c r="D40" s="35"/>
      <c r="E40" s="36"/>
      <c r="F40" s="37"/>
      <c r="G40" s="64"/>
      <c r="H40" s="54"/>
    </row>
    <row r="41" spans="1:8" ht="13.5">
      <c r="A41" s="49" t="s">
        <v>87</v>
      </c>
      <c r="B41" s="50">
        <v>47</v>
      </c>
      <c r="C41" s="51"/>
      <c r="D41" s="51"/>
      <c r="E41" s="52">
        <f>SUM(E39:E40)</f>
        <v>0.06822916666666679</v>
      </c>
      <c r="F41" s="53">
        <f>B41/E41/24</f>
        <v>28.702290076335828</v>
      </c>
      <c r="G41" s="66"/>
      <c r="H41" s="54">
        <f>E41/0.5</f>
        <v>0.13645833333333357</v>
      </c>
    </row>
    <row r="42" spans="1:8" ht="13.5">
      <c r="A42" s="49"/>
      <c r="B42" s="50"/>
      <c r="C42" s="51"/>
      <c r="D42" s="51"/>
      <c r="E42" s="52"/>
      <c r="F42" s="53"/>
      <c r="G42" s="66"/>
      <c r="H42" s="54"/>
    </row>
    <row r="43" spans="1:8" ht="13.5">
      <c r="A43" s="46" t="s">
        <v>17</v>
      </c>
      <c r="B43" s="27">
        <v>47</v>
      </c>
      <c r="C43" s="35">
        <v>0.7336226851851851</v>
      </c>
      <c r="D43" s="35">
        <v>0.8006944444444444</v>
      </c>
      <c r="E43" s="29">
        <f>D43-C43</f>
        <v>0.06707175925925923</v>
      </c>
      <c r="F43" s="30">
        <f>47/E43/24</f>
        <v>29.19758412424505</v>
      </c>
      <c r="G43" s="64"/>
      <c r="H43" s="54"/>
    </row>
    <row r="44" spans="1:8" ht="13.5">
      <c r="A44" s="46" t="s">
        <v>103</v>
      </c>
      <c r="B44" s="27"/>
      <c r="C44" s="35"/>
      <c r="D44" s="35"/>
      <c r="E44" s="36"/>
      <c r="F44" s="37"/>
      <c r="G44" s="64"/>
      <c r="H44" s="54"/>
    </row>
    <row r="45" spans="1:8" ht="13.5">
      <c r="A45" s="49" t="s">
        <v>87</v>
      </c>
      <c r="B45" s="50">
        <v>47</v>
      </c>
      <c r="C45" s="51"/>
      <c r="D45" s="51"/>
      <c r="E45" s="52">
        <f>SUM(E43:E44)</f>
        <v>0.06707175925925923</v>
      </c>
      <c r="F45" s="53">
        <f>B45/E45/24</f>
        <v>29.19758412424505</v>
      </c>
      <c r="G45" s="66"/>
      <c r="H45" s="54">
        <f>E45/0.5</f>
        <v>0.13414351851851847</v>
      </c>
    </row>
    <row r="46" spans="1:8" ht="13.5">
      <c r="A46" s="48"/>
      <c r="B46" s="4"/>
      <c r="C46" s="55"/>
      <c r="D46" s="55"/>
      <c r="E46" s="55"/>
      <c r="F46" s="56"/>
      <c r="G46" s="67"/>
      <c r="H46" s="54"/>
    </row>
    <row r="47" spans="1:8" ht="13.5">
      <c r="A47" s="46" t="s">
        <v>18</v>
      </c>
      <c r="B47" s="27">
        <v>47</v>
      </c>
      <c r="C47" s="35">
        <v>0.6666666666666666</v>
      </c>
      <c r="D47" s="35">
        <v>0.7336226851851851</v>
      </c>
      <c r="E47" s="29">
        <f>D47-C47</f>
        <v>0.06695601851851851</v>
      </c>
      <c r="F47" s="30">
        <f>47/E47/24</f>
        <v>29.24805531547105</v>
      </c>
      <c r="G47" s="64"/>
      <c r="H47" s="54"/>
    </row>
    <row r="48" spans="1:8" ht="13.5">
      <c r="A48" s="46" t="s">
        <v>104</v>
      </c>
      <c r="B48" s="27">
        <v>94</v>
      </c>
      <c r="C48" s="35">
        <v>0.9878472222222222</v>
      </c>
      <c r="D48" s="35">
        <v>1.0604166666666666</v>
      </c>
      <c r="E48" s="32">
        <f>D48-C48</f>
        <v>0.07256944444444435</v>
      </c>
      <c r="F48" s="33">
        <f>47/E48/24</f>
        <v>26.985645933014386</v>
      </c>
      <c r="G48" s="64"/>
      <c r="H48" s="54"/>
    </row>
    <row r="49" spans="1:8" ht="13.5">
      <c r="A49" s="49" t="s">
        <v>87</v>
      </c>
      <c r="B49" s="50">
        <v>94</v>
      </c>
      <c r="C49" s="51"/>
      <c r="D49" s="51"/>
      <c r="E49" s="52">
        <f>SUM(E47:E48)</f>
        <v>0.13952546296296287</v>
      </c>
      <c r="F49" s="53">
        <f>B49/E49/24</f>
        <v>28.07133969307343</v>
      </c>
      <c r="G49" s="53"/>
      <c r="H49" s="54">
        <f>E49/0.5</f>
        <v>0.27905092592592573</v>
      </c>
    </row>
    <row r="50" spans="1:8" ht="13.5">
      <c r="A50" s="49"/>
      <c r="B50" s="50"/>
      <c r="C50" s="51"/>
      <c r="D50" s="51"/>
      <c r="E50" s="52"/>
      <c r="F50" s="53"/>
      <c r="G50" s="53"/>
      <c r="H50" s="54"/>
    </row>
    <row r="51" spans="1:8" ht="15.75" thickBot="1">
      <c r="A51" s="63" t="s">
        <v>99</v>
      </c>
      <c r="B51" s="59">
        <f>SUM(B49+B45+B41+B37)</f>
        <v>282</v>
      </c>
      <c r="C51" s="58"/>
      <c r="D51" s="58"/>
      <c r="E51" s="60">
        <f>SUM(E49+E45+E41+E37)</f>
        <v>0.4814814814814814</v>
      </c>
      <c r="F51" s="61">
        <f>B51/E51/24</f>
        <v>24.403846153846157</v>
      </c>
      <c r="G51" s="61">
        <f>B51/12</f>
        <v>23.5</v>
      </c>
      <c r="H51" s="62">
        <f>E51/0.5</f>
        <v>0.9629629629629628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7"/>
  <sheetViews>
    <sheetView workbookViewId="0" topLeftCell="A1">
      <pane ySplit="1" topLeftCell="BM10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9.140625" style="136" customWidth="1"/>
    <col min="2" max="2" width="22.140625" style="4" bestFit="1" customWidth="1"/>
    <col min="3" max="3" width="10.00390625" style="0" customWidth="1"/>
    <col min="4" max="5" width="9.140625" style="16" customWidth="1"/>
    <col min="6" max="6" width="9.7109375" style="16" bestFit="1" customWidth="1"/>
    <col min="7" max="7" width="13.8515625" style="0" bestFit="1" customWidth="1"/>
    <col min="8" max="8" width="14.421875" style="0" customWidth="1"/>
    <col min="9" max="9" width="16.00390625" style="0" customWidth="1"/>
    <col min="10" max="10" width="8.8515625" style="0" customWidth="1"/>
    <col min="11" max="11" width="11.28125" style="0" customWidth="1"/>
  </cols>
  <sheetData>
    <row r="1" spans="1:9" ht="27.75">
      <c r="A1" s="98" t="s">
        <v>106</v>
      </c>
      <c r="B1" s="99" t="s">
        <v>107</v>
      </c>
      <c r="C1" s="21" t="s">
        <v>108</v>
      </c>
      <c r="D1" s="20" t="s">
        <v>70</v>
      </c>
      <c r="E1" s="20" t="s">
        <v>71</v>
      </c>
      <c r="F1" s="20" t="s">
        <v>72</v>
      </c>
      <c r="G1" s="21" t="s">
        <v>89</v>
      </c>
      <c r="H1" s="21"/>
      <c r="I1" s="21"/>
    </row>
    <row r="2" spans="1:11" ht="13.5">
      <c r="A2" s="100">
        <v>1</v>
      </c>
      <c r="B2" s="101" t="s">
        <v>31</v>
      </c>
      <c r="C2" s="27" t="s">
        <v>109</v>
      </c>
      <c r="D2" s="35">
        <v>0.6465277777777778</v>
      </c>
      <c r="E2" s="35">
        <v>0.6997685185185185</v>
      </c>
      <c r="F2" s="29">
        <f aca="true" t="shared" si="0" ref="F2:F33">E2-D2</f>
        <v>0.0532407407407407</v>
      </c>
      <c r="G2" s="30">
        <f aca="true" t="shared" si="1" ref="G2:G33">47/F2/24</f>
        <v>36.7826086956522</v>
      </c>
      <c r="H2" s="22"/>
      <c r="I2" s="102" t="s">
        <v>110</v>
      </c>
      <c r="J2" s="14"/>
      <c r="K2" s="14"/>
    </row>
    <row r="3" spans="1:11" ht="13.5">
      <c r="A3" s="100">
        <v>2</v>
      </c>
      <c r="B3" s="103" t="s">
        <v>23</v>
      </c>
      <c r="C3" s="27" t="s">
        <v>109</v>
      </c>
      <c r="D3" s="35">
        <v>0.5208333333333334</v>
      </c>
      <c r="E3" s="35">
        <v>0.5779513888888889</v>
      </c>
      <c r="F3" s="29">
        <f t="shared" si="0"/>
        <v>0.05711805555555549</v>
      </c>
      <c r="G3" s="30">
        <f t="shared" si="1"/>
        <v>34.28571428571433</v>
      </c>
      <c r="H3" s="20"/>
      <c r="I3" s="104" t="s">
        <v>111</v>
      </c>
      <c r="J3" s="105"/>
      <c r="K3" s="105"/>
    </row>
    <row r="4" spans="1:9" ht="13.5">
      <c r="A4" s="100">
        <v>3</v>
      </c>
      <c r="B4" s="106" t="s">
        <v>13</v>
      </c>
      <c r="C4" s="27" t="s">
        <v>109</v>
      </c>
      <c r="D4" s="28">
        <v>0.5208333333333334</v>
      </c>
      <c r="E4" s="28">
        <v>0.5784722222222222</v>
      </c>
      <c r="F4" s="29">
        <f t="shared" si="0"/>
        <v>0.057638888888888795</v>
      </c>
      <c r="G4" s="30">
        <f t="shared" si="1"/>
        <v>33.975903614457884</v>
      </c>
      <c r="H4" s="20"/>
      <c r="I4" s="20"/>
    </row>
    <row r="5" spans="1:9" ht="13.5">
      <c r="A5" s="100">
        <v>4</v>
      </c>
      <c r="B5" s="107" t="s">
        <v>24</v>
      </c>
      <c r="C5" s="27" t="s">
        <v>109</v>
      </c>
      <c r="D5" s="35">
        <v>0.5779513888888889</v>
      </c>
      <c r="E5" s="35">
        <v>0.6359953703703703</v>
      </c>
      <c r="F5" s="29">
        <f t="shared" si="0"/>
        <v>0.05804398148148149</v>
      </c>
      <c r="G5" s="30">
        <f t="shared" si="1"/>
        <v>33.73878364905284</v>
      </c>
      <c r="H5" s="20"/>
      <c r="I5" s="20"/>
    </row>
    <row r="6" spans="1:9" ht="13.5">
      <c r="A6" s="100">
        <v>5</v>
      </c>
      <c r="B6" s="108" t="s">
        <v>28</v>
      </c>
      <c r="C6" s="27" t="s">
        <v>109</v>
      </c>
      <c r="D6" s="35">
        <v>0.5208333333333334</v>
      </c>
      <c r="E6" s="35">
        <v>0.5802662037037037</v>
      </c>
      <c r="F6" s="29">
        <f t="shared" si="0"/>
        <v>0.05943287037037037</v>
      </c>
      <c r="G6" s="30">
        <f t="shared" si="1"/>
        <v>32.95034079844206</v>
      </c>
      <c r="H6" s="20"/>
      <c r="I6" s="20"/>
    </row>
    <row r="7" spans="1:9" ht="13.5">
      <c r="A7" s="100">
        <v>6</v>
      </c>
      <c r="B7" s="109" t="s">
        <v>55</v>
      </c>
      <c r="C7" s="27" t="s">
        <v>109</v>
      </c>
      <c r="D7" s="35">
        <v>0.5208333333333334</v>
      </c>
      <c r="E7" s="35">
        <v>0.580324074074074</v>
      </c>
      <c r="F7" s="29">
        <f t="shared" si="0"/>
        <v>0.05949074074074068</v>
      </c>
      <c r="G7" s="30">
        <f t="shared" si="1"/>
        <v>32.91828793774322</v>
      </c>
      <c r="H7" s="20"/>
      <c r="I7" s="20"/>
    </row>
    <row r="8" spans="1:9" ht="13.5">
      <c r="A8" s="100">
        <v>7</v>
      </c>
      <c r="B8" s="110" t="s">
        <v>5</v>
      </c>
      <c r="C8" s="27" t="s">
        <v>109</v>
      </c>
      <c r="D8" s="35">
        <v>0.5625</v>
      </c>
      <c r="E8" s="35">
        <v>0.6223726851851852</v>
      </c>
      <c r="F8" s="29">
        <f t="shared" si="0"/>
        <v>0.05987268518518518</v>
      </c>
      <c r="G8" s="30">
        <f t="shared" si="1"/>
        <v>32.70829306011986</v>
      </c>
      <c r="H8" s="20"/>
      <c r="I8" s="20"/>
    </row>
    <row r="9" spans="1:9" ht="13.5">
      <c r="A9" s="100">
        <v>8</v>
      </c>
      <c r="B9" s="111" t="s">
        <v>3</v>
      </c>
      <c r="C9" s="27" t="s">
        <v>109</v>
      </c>
      <c r="D9" s="35">
        <v>0.6239583333333333</v>
      </c>
      <c r="E9" s="35">
        <v>0.6838425925925926</v>
      </c>
      <c r="F9" s="29">
        <f t="shared" si="0"/>
        <v>0.05988425925925933</v>
      </c>
      <c r="G9" s="30">
        <f t="shared" si="1"/>
        <v>32.7019713954387</v>
      </c>
      <c r="H9" s="20"/>
      <c r="I9" s="20"/>
    </row>
    <row r="10" spans="1:9" ht="13.5">
      <c r="A10" s="100">
        <v>9</v>
      </c>
      <c r="B10" s="112" t="s">
        <v>4</v>
      </c>
      <c r="C10" s="27" t="s">
        <v>109</v>
      </c>
      <c r="D10" s="35">
        <v>0.6840277777777778</v>
      </c>
      <c r="E10" s="35">
        <v>0.744675925925926</v>
      </c>
      <c r="F10" s="29">
        <f t="shared" si="0"/>
        <v>0.06064814814814823</v>
      </c>
      <c r="G10" s="30">
        <f t="shared" si="1"/>
        <v>32.29007633587782</v>
      </c>
      <c r="H10" s="20"/>
      <c r="I10" s="20"/>
    </row>
    <row r="11" spans="1:9" ht="13.5">
      <c r="A11" s="100">
        <v>10</v>
      </c>
      <c r="B11" s="103" t="s">
        <v>23</v>
      </c>
      <c r="C11" s="27" t="s">
        <v>112</v>
      </c>
      <c r="D11" s="35">
        <v>0.9689236111111111</v>
      </c>
      <c r="E11" s="39">
        <v>1.0304398148148148</v>
      </c>
      <c r="F11" s="28">
        <f t="shared" si="0"/>
        <v>0.0615162037037037</v>
      </c>
      <c r="G11" s="31">
        <f t="shared" si="1"/>
        <v>31.834430856067737</v>
      </c>
      <c r="H11" s="22"/>
      <c r="I11" s="20"/>
    </row>
    <row r="12" spans="1:9" ht="13.5">
      <c r="A12" s="100">
        <v>11</v>
      </c>
      <c r="B12" s="101" t="s">
        <v>31</v>
      </c>
      <c r="C12" s="27" t="s">
        <v>113</v>
      </c>
      <c r="D12" s="35">
        <v>0.9689236111111111</v>
      </c>
      <c r="E12" s="39">
        <v>1.0304398148148148</v>
      </c>
      <c r="F12" s="36">
        <f t="shared" si="0"/>
        <v>0.0615162037037037</v>
      </c>
      <c r="G12" s="37">
        <f t="shared" si="1"/>
        <v>31.834430856067737</v>
      </c>
      <c r="H12" s="22"/>
      <c r="I12" s="20"/>
    </row>
    <row r="13" spans="1:9" ht="13.5">
      <c r="A13" s="100">
        <v>12</v>
      </c>
      <c r="B13" s="113" t="s">
        <v>1</v>
      </c>
      <c r="C13" s="27" t="s">
        <v>109</v>
      </c>
      <c r="D13" s="35">
        <v>0.744675925925926</v>
      </c>
      <c r="E13" s="35">
        <v>0.8068287037037036</v>
      </c>
      <c r="F13" s="29">
        <f t="shared" si="0"/>
        <v>0.06215277777777761</v>
      </c>
      <c r="G13" s="30">
        <f t="shared" si="1"/>
        <v>31.50837988826824</v>
      </c>
      <c r="H13" s="20"/>
      <c r="I13" s="20"/>
    </row>
    <row r="14" spans="1:9" ht="13.5">
      <c r="A14" s="100">
        <v>13</v>
      </c>
      <c r="B14" s="114" t="s">
        <v>10</v>
      </c>
      <c r="C14" s="27" t="s">
        <v>109</v>
      </c>
      <c r="D14" s="35">
        <v>0.5625</v>
      </c>
      <c r="E14" s="35">
        <v>0.624849537037037</v>
      </c>
      <c r="F14" s="29">
        <f t="shared" si="0"/>
        <v>0.06234953703703705</v>
      </c>
      <c r="G14" s="30">
        <f t="shared" si="1"/>
        <v>31.40894746612214</v>
      </c>
      <c r="H14" s="20"/>
      <c r="I14" s="20"/>
    </row>
    <row r="15" spans="1:9" ht="13.5">
      <c r="A15" s="100">
        <v>14</v>
      </c>
      <c r="B15" s="107" t="s">
        <v>24</v>
      </c>
      <c r="C15" s="27" t="s">
        <v>114</v>
      </c>
      <c r="D15" s="35">
        <v>0.24490740740740743</v>
      </c>
      <c r="E15" s="35">
        <v>0.30810185185185185</v>
      </c>
      <c r="F15" s="28">
        <f t="shared" si="0"/>
        <v>0.06319444444444441</v>
      </c>
      <c r="G15" s="31">
        <f t="shared" si="1"/>
        <v>30.989010989011003</v>
      </c>
      <c r="H15" s="20"/>
      <c r="I15" s="20"/>
    </row>
    <row r="16" spans="1:9" ht="13.5">
      <c r="A16" s="100">
        <v>15</v>
      </c>
      <c r="B16" s="115" t="s">
        <v>11</v>
      </c>
      <c r="C16" s="27" t="s">
        <v>109</v>
      </c>
      <c r="D16" s="35">
        <v>0.6259259259259259</v>
      </c>
      <c r="E16" s="35">
        <v>0.6891203703703703</v>
      </c>
      <c r="F16" s="29">
        <f t="shared" si="0"/>
        <v>0.06319444444444444</v>
      </c>
      <c r="G16" s="30">
        <f t="shared" si="1"/>
        <v>30.98901098901099</v>
      </c>
      <c r="H16" s="20"/>
      <c r="I16" s="20"/>
    </row>
    <row r="17" spans="1:9" ht="13.5">
      <c r="A17" s="100">
        <v>16</v>
      </c>
      <c r="B17" s="116" t="s">
        <v>32</v>
      </c>
      <c r="C17" s="27" t="s">
        <v>109</v>
      </c>
      <c r="D17" s="35">
        <v>0.770775462962963</v>
      </c>
      <c r="E17" s="35">
        <v>0.834375</v>
      </c>
      <c r="F17" s="29">
        <f t="shared" si="0"/>
        <v>0.06359953703703702</v>
      </c>
      <c r="G17" s="30">
        <f t="shared" si="1"/>
        <v>30.791628753412198</v>
      </c>
      <c r="H17" s="20"/>
      <c r="I17" s="20"/>
    </row>
    <row r="18" spans="1:9" ht="13.5">
      <c r="A18" s="100">
        <v>17</v>
      </c>
      <c r="B18" s="117" t="s">
        <v>25</v>
      </c>
      <c r="C18" s="27" t="s">
        <v>109</v>
      </c>
      <c r="D18" s="35">
        <v>0.7704861111111111</v>
      </c>
      <c r="E18" s="35">
        <v>0.834375</v>
      </c>
      <c r="F18" s="29">
        <f t="shared" si="0"/>
        <v>0.06388888888888888</v>
      </c>
      <c r="G18" s="30">
        <f t="shared" si="1"/>
        <v>30.65217391304348</v>
      </c>
      <c r="H18" s="22"/>
      <c r="I18" s="20"/>
    </row>
    <row r="19" spans="1:9" ht="13.5">
      <c r="A19" s="100">
        <v>18</v>
      </c>
      <c r="B19" s="118" t="s">
        <v>22</v>
      </c>
      <c r="C19" s="27" t="s">
        <v>109</v>
      </c>
      <c r="D19" s="35">
        <v>0.6359953703703703</v>
      </c>
      <c r="E19" s="35">
        <v>0.7008680555555555</v>
      </c>
      <c r="F19" s="29">
        <f t="shared" si="0"/>
        <v>0.06487268518518519</v>
      </c>
      <c r="G19" s="30">
        <f t="shared" si="1"/>
        <v>30.187332738626225</v>
      </c>
      <c r="H19" s="22"/>
      <c r="I19" s="20"/>
    </row>
    <row r="20" spans="1:9" ht="13.5">
      <c r="A20" s="100">
        <v>19</v>
      </c>
      <c r="B20" s="111" t="s">
        <v>3</v>
      </c>
      <c r="C20" s="27" t="s">
        <v>112</v>
      </c>
      <c r="D20" s="35">
        <v>0.8070601851851852</v>
      </c>
      <c r="E20" s="35">
        <v>0.872037037037037</v>
      </c>
      <c r="F20" s="32">
        <f t="shared" si="0"/>
        <v>0.06497685185185187</v>
      </c>
      <c r="G20" s="33">
        <f t="shared" si="1"/>
        <v>30.138938368364794</v>
      </c>
      <c r="H20" s="20"/>
      <c r="I20" s="20"/>
    </row>
    <row r="21" spans="1:9" ht="13.5">
      <c r="A21" s="100">
        <v>20</v>
      </c>
      <c r="B21" s="113" t="s">
        <v>1</v>
      </c>
      <c r="C21" s="27" t="s">
        <v>112</v>
      </c>
      <c r="D21" s="35">
        <v>0.9454861111111111</v>
      </c>
      <c r="E21" s="35">
        <v>1.0108796296296296</v>
      </c>
      <c r="F21" s="32">
        <f t="shared" si="0"/>
        <v>0.06539351851851849</v>
      </c>
      <c r="G21" s="33">
        <f t="shared" si="1"/>
        <v>29.94690265486727</v>
      </c>
      <c r="H21" s="20"/>
      <c r="I21" s="20"/>
    </row>
    <row r="22" spans="1:9" ht="13.5">
      <c r="A22" s="100">
        <v>21</v>
      </c>
      <c r="B22" s="108" t="s">
        <v>28</v>
      </c>
      <c r="C22" s="27" t="s">
        <v>113</v>
      </c>
      <c r="D22" s="35">
        <v>0.9031828703703703</v>
      </c>
      <c r="E22" s="35">
        <v>0.9689236111111111</v>
      </c>
      <c r="F22" s="28">
        <f t="shared" si="0"/>
        <v>0.06574074074074088</v>
      </c>
      <c r="G22" s="31">
        <f t="shared" si="1"/>
        <v>29.788732394366136</v>
      </c>
      <c r="H22" s="20"/>
      <c r="I22" s="20"/>
    </row>
    <row r="23" spans="1:9" ht="13.5">
      <c r="A23" s="100">
        <v>22</v>
      </c>
      <c r="B23" s="107" t="s">
        <v>24</v>
      </c>
      <c r="C23" s="27" t="s">
        <v>113</v>
      </c>
      <c r="D23" s="35">
        <v>0.03043981481481482</v>
      </c>
      <c r="E23" s="35">
        <v>0.09641203703703705</v>
      </c>
      <c r="F23" s="36">
        <f t="shared" si="0"/>
        <v>0.06597222222222222</v>
      </c>
      <c r="G23" s="37">
        <f t="shared" si="1"/>
        <v>29.68421052631579</v>
      </c>
      <c r="H23" s="20"/>
      <c r="I23" s="20"/>
    </row>
    <row r="24" spans="1:9" ht="13.5">
      <c r="A24" s="100">
        <v>23</v>
      </c>
      <c r="B24" s="108" t="s">
        <v>28</v>
      </c>
      <c r="C24" s="27" t="s">
        <v>112</v>
      </c>
      <c r="D24" s="35">
        <v>0.5802662037037037</v>
      </c>
      <c r="E24" s="35">
        <v>0.6464699074074074</v>
      </c>
      <c r="F24" s="28">
        <f t="shared" si="0"/>
        <v>0.06620370370370365</v>
      </c>
      <c r="G24" s="31">
        <f t="shared" si="1"/>
        <v>29.5804195804196</v>
      </c>
      <c r="H24" s="20"/>
      <c r="I24" s="20"/>
    </row>
    <row r="25" spans="1:9" ht="13.5">
      <c r="A25" s="100">
        <v>24</v>
      </c>
      <c r="B25" s="106" t="s">
        <v>13</v>
      </c>
      <c r="C25" s="27" t="s">
        <v>115</v>
      </c>
      <c r="D25" s="28">
        <v>0.9021990740740741</v>
      </c>
      <c r="E25" s="28">
        <v>0.9689236111111111</v>
      </c>
      <c r="F25" s="28">
        <f t="shared" si="0"/>
        <v>0.06672453703703707</v>
      </c>
      <c r="G25" s="31">
        <f t="shared" si="1"/>
        <v>29.349522983521236</v>
      </c>
      <c r="H25" s="22"/>
      <c r="I25" s="20"/>
    </row>
    <row r="26" spans="1:9" ht="13.5">
      <c r="A26" s="100">
        <v>25</v>
      </c>
      <c r="B26" s="117" t="s">
        <v>25</v>
      </c>
      <c r="C26" s="27" t="s">
        <v>112</v>
      </c>
      <c r="D26" s="35">
        <v>0.9021990740740741</v>
      </c>
      <c r="E26" s="35">
        <v>0.9689236111111111</v>
      </c>
      <c r="F26" s="28">
        <f t="shared" si="0"/>
        <v>0.06672453703703707</v>
      </c>
      <c r="G26" s="31">
        <f t="shared" si="1"/>
        <v>29.349522983521236</v>
      </c>
      <c r="H26" s="22"/>
      <c r="I26" s="20"/>
    </row>
    <row r="27" spans="1:9" ht="13.5">
      <c r="A27" s="100">
        <v>26</v>
      </c>
      <c r="B27" s="118" t="s">
        <v>22</v>
      </c>
      <c r="C27" s="27" t="s">
        <v>112</v>
      </c>
      <c r="D27" s="35">
        <v>0.8354166666666667</v>
      </c>
      <c r="E27" s="35">
        <v>0.9021990740740741</v>
      </c>
      <c r="F27" s="28">
        <f t="shared" si="0"/>
        <v>0.06678240740740737</v>
      </c>
      <c r="G27" s="31">
        <f t="shared" si="1"/>
        <v>29.324090121317173</v>
      </c>
      <c r="H27" s="20"/>
      <c r="I27" s="20"/>
    </row>
    <row r="28" spans="1:9" ht="13.5">
      <c r="A28" s="100">
        <v>27</v>
      </c>
      <c r="B28" s="114" t="s">
        <v>10</v>
      </c>
      <c r="C28" s="27" t="s">
        <v>112</v>
      </c>
      <c r="D28" s="35">
        <v>0.7580439814814816</v>
      </c>
      <c r="E28" s="35">
        <v>0.8250000000000001</v>
      </c>
      <c r="F28" s="36">
        <f t="shared" si="0"/>
        <v>0.06695601851851851</v>
      </c>
      <c r="G28" s="37">
        <f t="shared" si="1"/>
        <v>29.24805531547105</v>
      </c>
      <c r="H28" s="20"/>
      <c r="I28" s="20"/>
    </row>
    <row r="29" spans="1:9" ht="13.5">
      <c r="A29" s="100">
        <v>28</v>
      </c>
      <c r="B29" s="119" t="s">
        <v>18</v>
      </c>
      <c r="C29" s="27" t="s">
        <v>109</v>
      </c>
      <c r="D29" s="35">
        <v>0.6666666666666666</v>
      </c>
      <c r="E29" s="35">
        <v>0.7336226851851851</v>
      </c>
      <c r="F29" s="29">
        <f t="shared" si="0"/>
        <v>0.06695601851851851</v>
      </c>
      <c r="G29" s="30">
        <f t="shared" si="1"/>
        <v>29.24805531547105</v>
      </c>
      <c r="H29" s="20"/>
      <c r="I29" s="20"/>
    </row>
    <row r="30" spans="1:9" ht="13.5">
      <c r="A30" s="100">
        <v>29</v>
      </c>
      <c r="B30" s="120" t="s">
        <v>12</v>
      </c>
      <c r="C30" s="27" t="s">
        <v>112</v>
      </c>
      <c r="D30" s="35">
        <v>0.9018518518518519</v>
      </c>
      <c r="E30" s="35">
        <v>0.9689236111111111</v>
      </c>
      <c r="F30" s="32">
        <f t="shared" si="0"/>
        <v>0.06707175925925923</v>
      </c>
      <c r="G30" s="33">
        <f t="shared" si="1"/>
        <v>29.19758412424505</v>
      </c>
      <c r="H30" s="20"/>
      <c r="I30" s="20"/>
    </row>
    <row r="31" spans="1:9" ht="13.5">
      <c r="A31" s="100">
        <v>30</v>
      </c>
      <c r="B31" s="121" t="s">
        <v>17</v>
      </c>
      <c r="C31" s="27" t="s">
        <v>109</v>
      </c>
      <c r="D31" s="35">
        <v>0.7336226851851851</v>
      </c>
      <c r="E31" s="35">
        <v>0.8006944444444444</v>
      </c>
      <c r="F31" s="29">
        <f t="shared" si="0"/>
        <v>0.06707175925925923</v>
      </c>
      <c r="G31" s="30">
        <f t="shared" si="1"/>
        <v>29.19758412424505</v>
      </c>
      <c r="H31" s="22"/>
      <c r="I31" s="20"/>
    </row>
    <row r="32" spans="1:9" ht="13.5">
      <c r="A32" s="100">
        <v>31</v>
      </c>
      <c r="B32" s="118" t="s">
        <v>22</v>
      </c>
      <c r="C32" s="27" t="s">
        <v>113</v>
      </c>
      <c r="D32" s="35">
        <v>0.3084375</v>
      </c>
      <c r="E32" s="35">
        <v>0.3756134259259259</v>
      </c>
      <c r="F32" s="32">
        <f t="shared" si="0"/>
        <v>0.06717592592592592</v>
      </c>
      <c r="G32" s="33">
        <f t="shared" si="1"/>
        <v>29.152308752584428</v>
      </c>
      <c r="H32" s="22"/>
      <c r="I32" s="20"/>
    </row>
    <row r="33" spans="1:9" ht="13.5">
      <c r="A33" s="100">
        <v>32</v>
      </c>
      <c r="B33" s="122" t="s">
        <v>56</v>
      </c>
      <c r="C33" s="27" t="s">
        <v>109</v>
      </c>
      <c r="D33" s="35">
        <v>0.5208333333333334</v>
      </c>
      <c r="E33" s="35">
        <v>0.5880787037037037</v>
      </c>
      <c r="F33" s="29">
        <f t="shared" si="0"/>
        <v>0.06724537037037037</v>
      </c>
      <c r="G33" s="30">
        <f t="shared" si="1"/>
        <v>29.122203098106713</v>
      </c>
      <c r="H33" s="20"/>
      <c r="I33" s="20"/>
    </row>
    <row r="34" spans="1:9" ht="13.5">
      <c r="A34" s="100">
        <v>33</v>
      </c>
      <c r="B34" s="116" t="s">
        <v>32</v>
      </c>
      <c r="C34" s="27" t="s">
        <v>112</v>
      </c>
      <c r="D34" s="35">
        <v>0.834375</v>
      </c>
      <c r="E34" s="35">
        <v>0.9020833333333332</v>
      </c>
      <c r="F34" s="28">
        <f aca="true" t="shared" si="2" ref="F34:F65">E34-D34</f>
        <v>0.06770833333333326</v>
      </c>
      <c r="G34" s="31">
        <f aca="true" t="shared" si="3" ref="G34:G65">47/F34/24</f>
        <v>28.92307692307695</v>
      </c>
      <c r="H34" s="20"/>
      <c r="I34" s="20"/>
    </row>
    <row r="35" spans="1:9" ht="13.5">
      <c r="A35" s="100">
        <v>34</v>
      </c>
      <c r="B35" s="123" t="s">
        <v>37</v>
      </c>
      <c r="C35" s="27" t="s">
        <v>109</v>
      </c>
      <c r="D35" s="35">
        <v>0.5208333333333334</v>
      </c>
      <c r="E35" s="35">
        <v>0.5888078703703704</v>
      </c>
      <c r="F35" s="29">
        <f t="shared" si="2"/>
        <v>0.06797453703703704</v>
      </c>
      <c r="G35" s="30">
        <f t="shared" si="3"/>
        <v>28.809807594074574</v>
      </c>
      <c r="H35" s="22"/>
      <c r="I35" s="20"/>
    </row>
    <row r="36" spans="1:9" ht="13.5">
      <c r="A36" s="100">
        <v>35</v>
      </c>
      <c r="B36" s="103" t="s">
        <v>23</v>
      </c>
      <c r="C36" s="27" t="s">
        <v>113</v>
      </c>
      <c r="D36" s="35">
        <v>0.17642361111111113</v>
      </c>
      <c r="E36" s="35">
        <v>0.24444444444444446</v>
      </c>
      <c r="F36" s="28">
        <f t="shared" si="2"/>
        <v>0.06802083333333334</v>
      </c>
      <c r="G36" s="31">
        <f t="shared" si="3"/>
        <v>28.79019908116386</v>
      </c>
      <c r="H36" s="22"/>
      <c r="I36" s="20"/>
    </row>
    <row r="37" spans="1:9" ht="13.5">
      <c r="A37" s="100">
        <v>36</v>
      </c>
      <c r="B37" s="106" t="s">
        <v>13</v>
      </c>
      <c r="C37" s="27" t="s">
        <v>112</v>
      </c>
      <c r="D37" s="28">
        <v>0.5784722222222222</v>
      </c>
      <c r="E37" s="28">
        <v>0.6464930555555556</v>
      </c>
      <c r="F37" s="28">
        <f t="shared" si="2"/>
        <v>0.06802083333333342</v>
      </c>
      <c r="G37" s="31">
        <f t="shared" si="3"/>
        <v>28.790199081163824</v>
      </c>
      <c r="H37" s="20"/>
      <c r="I37" s="20"/>
    </row>
    <row r="38" spans="1:7" ht="13.5">
      <c r="A38" s="100">
        <v>37</v>
      </c>
      <c r="B38" s="124" t="s">
        <v>19</v>
      </c>
      <c r="C38" s="27" t="s">
        <v>109</v>
      </c>
      <c r="D38" s="35">
        <v>0.8006944444444444</v>
      </c>
      <c r="E38" s="35">
        <v>0.8689236111111112</v>
      </c>
      <c r="F38" s="29">
        <f t="shared" si="2"/>
        <v>0.06822916666666679</v>
      </c>
      <c r="G38" s="30">
        <f t="shared" si="3"/>
        <v>28.702290076335828</v>
      </c>
    </row>
    <row r="39" spans="1:7" ht="13.5">
      <c r="A39" s="100">
        <v>38</v>
      </c>
      <c r="B39" s="103" t="s">
        <v>23</v>
      </c>
      <c r="C39" s="27" t="s">
        <v>114</v>
      </c>
      <c r="D39" s="35">
        <v>0.44687499999999997</v>
      </c>
      <c r="E39" s="35">
        <v>0.5156018518518518</v>
      </c>
      <c r="F39" s="32">
        <f t="shared" si="2"/>
        <v>0.06872685185185184</v>
      </c>
      <c r="G39" s="33">
        <f t="shared" si="3"/>
        <v>28.49444257325699</v>
      </c>
    </row>
    <row r="40" spans="1:7" ht="13.5">
      <c r="A40" s="100">
        <v>39</v>
      </c>
      <c r="B40" s="101" t="s">
        <v>31</v>
      </c>
      <c r="C40" s="27" t="s">
        <v>116</v>
      </c>
      <c r="D40" s="35">
        <v>0.44687499999999997</v>
      </c>
      <c r="E40" s="39">
        <v>0.5156018518518518</v>
      </c>
      <c r="F40" s="28">
        <f t="shared" si="2"/>
        <v>0.06872685185185184</v>
      </c>
      <c r="G40" s="31">
        <f t="shared" si="3"/>
        <v>28.49444257325699</v>
      </c>
    </row>
    <row r="41" spans="1:7" ht="13.5">
      <c r="A41" s="100">
        <v>40</v>
      </c>
      <c r="B41" s="101" t="s">
        <v>31</v>
      </c>
      <c r="C41" s="27" t="s">
        <v>114</v>
      </c>
      <c r="D41" s="35">
        <v>0.18234953703703705</v>
      </c>
      <c r="E41" s="39">
        <v>0.25112268518518516</v>
      </c>
      <c r="F41" s="36">
        <f t="shared" si="2"/>
        <v>0.06877314814814811</v>
      </c>
      <c r="G41" s="37">
        <f t="shared" si="3"/>
        <v>28.475260854931012</v>
      </c>
    </row>
    <row r="42" spans="1:7" ht="13.5">
      <c r="A42" s="100">
        <v>41</v>
      </c>
      <c r="B42" s="107" t="s">
        <v>24</v>
      </c>
      <c r="C42" s="27" t="s">
        <v>112</v>
      </c>
      <c r="D42" s="35">
        <v>0.7008680555555555</v>
      </c>
      <c r="E42" s="35">
        <v>0.7699652777777778</v>
      </c>
      <c r="F42" s="32">
        <f t="shared" si="2"/>
        <v>0.06909722222222225</v>
      </c>
      <c r="G42" s="33">
        <f t="shared" si="3"/>
        <v>28.341708542713558</v>
      </c>
    </row>
    <row r="43" spans="1:7" ht="13.5">
      <c r="A43" s="100">
        <v>42</v>
      </c>
      <c r="B43" s="101" t="s">
        <v>31</v>
      </c>
      <c r="C43" s="27" t="s">
        <v>112</v>
      </c>
      <c r="D43" s="35">
        <v>0.6997685185185185</v>
      </c>
      <c r="E43" s="35">
        <v>0.7699652777777778</v>
      </c>
      <c r="F43" s="32">
        <f t="shared" si="2"/>
        <v>0.07019675925925928</v>
      </c>
      <c r="G43" s="33">
        <f t="shared" si="3"/>
        <v>27.89777411376751</v>
      </c>
    </row>
    <row r="44" spans="1:7" ht="13.5">
      <c r="A44" s="100">
        <v>43</v>
      </c>
      <c r="B44" s="114" t="s">
        <v>10</v>
      </c>
      <c r="C44" s="27" t="s">
        <v>113</v>
      </c>
      <c r="D44" s="35">
        <v>0.9731481481481481</v>
      </c>
      <c r="E44" s="35">
        <v>1.043402777777778</v>
      </c>
      <c r="F44" s="32">
        <f t="shared" si="2"/>
        <v>0.0702546296296298</v>
      </c>
      <c r="G44" s="33">
        <f t="shared" si="3"/>
        <v>27.874794069192678</v>
      </c>
    </row>
    <row r="45" spans="1:7" ht="13.5">
      <c r="A45" s="100">
        <v>44</v>
      </c>
      <c r="B45" s="117" t="s">
        <v>25</v>
      </c>
      <c r="C45" s="27" t="s">
        <v>114</v>
      </c>
      <c r="D45" s="35">
        <v>0.375775462962963</v>
      </c>
      <c r="E45" s="35">
        <v>0.44687499999999997</v>
      </c>
      <c r="F45" s="28">
        <f t="shared" si="2"/>
        <v>0.07109953703703698</v>
      </c>
      <c r="G45" s="31">
        <f t="shared" si="3"/>
        <v>27.54354549894191</v>
      </c>
    </row>
    <row r="46" spans="1:7" ht="13.5">
      <c r="A46" s="100">
        <v>45</v>
      </c>
      <c r="B46" s="106" t="s">
        <v>13</v>
      </c>
      <c r="C46" s="27" t="s">
        <v>113</v>
      </c>
      <c r="D46" s="28">
        <v>0.6464930555555556</v>
      </c>
      <c r="E46" s="28">
        <v>0.7182291666666667</v>
      </c>
      <c r="F46" s="28">
        <f t="shared" si="2"/>
        <v>0.07173611111111111</v>
      </c>
      <c r="G46" s="31">
        <f t="shared" si="3"/>
        <v>27.299128751210066</v>
      </c>
    </row>
    <row r="47" spans="1:7" ht="13.5">
      <c r="A47" s="100">
        <v>46</v>
      </c>
      <c r="B47" s="122" t="s">
        <v>56</v>
      </c>
      <c r="C47" s="27" t="s">
        <v>112</v>
      </c>
      <c r="D47" s="35">
        <v>0.6046874999999999</v>
      </c>
      <c r="E47" s="35">
        <v>0.6769097222222222</v>
      </c>
      <c r="F47" s="28">
        <f t="shared" si="2"/>
        <v>0.0722222222222223</v>
      </c>
      <c r="G47" s="31">
        <f t="shared" si="3"/>
        <v>27.115384615384585</v>
      </c>
    </row>
    <row r="48" spans="1:7" ht="13.5">
      <c r="A48" s="100">
        <v>47</v>
      </c>
      <c r="B48" s="125" t="s">
        <v>34</v>
      </c>
      <c r="C48" s="27" t="s">
        <v>109</v>
      </c>
      <c r="D48" s="35">
        <v>0.6668402777777778</v>
      </c>
      <c r="E48" s="35">
        <v>0.7390972222222222</v>
      </c>
      <c r="F48" s="29">
        <f t="shared" si="2"/>
        <v>0.07225694444444442</v>
      </c>
      <c r="G48" s="30">
        <f t="shared" si="3"/>
        <v>27.102354637193667</v>
      </c>
    </row>
    <row r="49" spans="1:7" ht="13.5">
      <c r="A49" s="100">
        <v>48</v>
      </c>
      <c r="B49" s="106" t="s">
        <v>13</v>
      </c>
      <c r="C49" s="27" t="s">
        <v>117</v>
      </c>
      <c r="D49" s="28">
        <v>0.9878472222222222</v>
      </c>
      <c r="E49" s="28">
        <v>1.0604166666666666</v>
      </c>
      <c r="F49" s="28">
        <f t="shared" si="2"/>
        <v>0.07256944444444435</v>
      </c>
      <c r="G49" s="31">
        <f t="shared" si="3"/>
        <v>26.985645933014386</v>
      </c>
    </row>
    <row r="50" spans="1:7" ht="13.5">
      <c r="A50" s="100">
        <v>49</v>
      </c>
      <c r="B50" s="119" t="s">
        <v>18</v>
      </c>
      <c r="C50" s="27" t="s">
        <v>112</v>
      </c>
      <c r="D50" s="35">
        <v>0.9878472222222222</v>
      </c>
      <c r="E50" s="35">
        <v>1.0604166666666666</v>
      </c>
      <c r="F50" s="32">
        <f t="shared" si="2"/>
        <v>0.07256944444444435</v>
      </c>
      <c r="G50" s="33">
        <f t="shared" si="3"/>
        <v>26.985645933014386</v>
      </c>
    </row>
    <row r="51" spans="1:7" ht="13.5">
      <c r="A51" s="100">
        <v>50</v>
      </c>
      <c r="B51" s="112" t="s">
        <v>4</v>
      </c>
      <c r="C51" s="27" t="s">
        <v>112</v>
      </c>
      <c r="D51" s="35">
        <v>0.8723958333333334</v>
      </c>
      <c r="E51" s="35">
        <v>0.9451388888888889</v>
      </c>
      <c r="F51" s="32">
        <f t="shared" si="2"/>
        <v>0.07274305555555549</v>
      </c>
      <c r="G51" s="33">
        <f t="shared" si="3"/>
        <v>26.921241050119352</v>
      </c>
    </row>
    <row r="52" spans="1:7" ht="13.5">
      <c r="A52" s="100">
        <v>51</v>
      </c>
      <c r="B52" s="109" t="s">
        <v>55</v>
      </c>
      <c r="C52" s="27" t="s">
        <v>112</v>
      </c>
      <c r="D52" s="35">
        <v>0.580324074074074</v>
      </c>
      <c r="E52" s="35">
        <v>0.6533796296296296</v>
      </c>
      <c r="F52" s="28">
        <f t="shared" si="2"/>
        <v>0.07305555555555554</v>
      </c>
      <c r="G52" s="31">
        <f t="shared" si="3"/>
        <v>26.806083650190118</v>
      </c>
    </row>
    <row r="53" spans="1:7" ht="13.5">
      <c r="A53" s="100">
        <v>52</v>
      </c>
      <c r="B53" s="120" t="s">
        <v>12</v>
      </c>
      <c r="C53" s="27" t="s">
        <v>109</v>
      </c>
      <c r="D53" s="35">
        <v>0.6897569444444445</v>
      </c>
      <c r="E53" s="35">
        <v>0.7632754629629629</v>
      </c>
      <c r="F53" s="29">
        <f t="shared" si="2"/>
        <v>0.07351851851851843</v>
      </c>
      <c r="G53" s="30">
        <f t="shared" si="3"/>
        <v>26.637279596977365</v>
      </c>
    </row>
    <row r="54" spans="1:7" ht="13.5">
      <c r="A54" s="100">
        <v>53</v>
      </c>
      <c r="B54" s="108" t="s">
        <v>28</v>
      </c>
      <c r="C54" s="27" t="s">
        <v>114</v>
      </c>
      <c r="D54" s="35">
        <v>0.10798611111111112</v>
      </c>
      <c r="E54" s="35">
        <v>0.18177083333333333</v>
      </c>
      <c r="F54" s="28">
        <f t="shared" si="2"/>
        <v>0.07378472222222221</v>
      </c>
      <c r="G54" s="31">
        <f t="shared" si="3"/>
        <v>26.54117647058824</v>
      </c>
    </row>
    <row r="55" spans="1:7" ht="13.5">
      <c r="A55" s="100">
        <v>54</v>
      </c>
      <c r="B55" s="123" t="s">
        <v>37</v>
      </c>
      <c r="C55" s="27" t="s">
        <v>114</v>
      </c>
      <c r="D55" s="35">
        <v>0.3812962962962963</v>
      </c>
      <c r="E55" s="35">
        <v>0.4552083333333334</v>
      </c>
      <c r="F55" s="36">
        <f t="shared" si="2"/>
        <v>0.07391203703703708</v>
      </c>
      <c r="G55" s="37">
        <f t="shared" si="3"/>
        <v>26.495458816160337</v>
      </c>
    </row>
    <row r="56" spans="1:7" ht="13.5">
      <c r="A56" s="100">
        <v>55</v>
      </c>
      <c r="B56" s="109" t="s">
        <v>55</v>
      </c>
      <c r="C56" s="27" t="s">
        <v>113</v>
      </c>
      <c r="D56" s="35">
        <v>0.6548611111111111</v>
      </c>
      <c r="E56" s="35">
        <v>0.729050925925926</v>
      </c>
      <c r="F56" s="28">
        <f t="shared" si="2"/>
        <v>0.0741898148148149</v>
      </c>
      <c r="G56" s="31">
        <f t="shared" si="3"/>
        <v>26.39625585023398</v>
      </c>
    </row>
    <row r="57" spans="1:7" ht="13.5">
      <c r="A57" s="100">
        <v>56</v>
      </c>
      <c r="B57" s="115" t="s">
        <v>11</v>
      </c>
      <c r="C57" s="27" t="s">
        <v>112</v>
      </c>
      <c r="D57" s="35">
        <v>0.8261574074074075</v>
      </c>
      <c r="E57" s="35">
        <v>0.9006944444444445</v>
      </c>
      <c r="F57" s="32">
        <f t="shared" si="2"/>
        <v>0.07453703703703696</v>
      </c>
      <c r="G57" s="33">
        <f t="shared" si="3"/>
        <v>26.273291925465866</v>
      </c>
    </row>
    <row r="58" spans="1:7" ht="13.5">
      <c r="A58" s="100">
        <v>57</v>
      </c>
      <c r="B58" s="106" t="s">
        <v>13</v>
      </c>
      <c r="C58" s="27" t="s">
        <v>114</v>
      </c>
      <c r="D58" s="28">
        <v>0.7248842592592593</v>
      </c>
      <c r="E58" s="28">
        <v>0.7999999999999999</v>
      </c>
      <c r="F58" s="28">
        <f t="shared" si="2"/>
        <v>0.07511574074074068</v>
      </c>
      <c r="G58" s="31">
        <f t="shared" si="3"/>
        <v>26.070878274268125</v>
      </c>
    </row>
    <row r="59" spans="1:7" ht="13.5">
      <c r="A59" s="100">
        <v>58</v>
      </c>
      <c r="B59" s="125" t="s">
        <v>34</v>
      </c>
      <c r="C59" s="27" t="s">
        <v>112</v>
      </c>
      <c r="D59" s="35">
        <v>0.9158564814814815</v>
      </c>
      <c r="E59" s="35">
        <v>0.991087962962963</v>
      </c>
      <c r="F59" s="28">
        <f t="shared" si="2"/>
        <v>0.07523148148148151</v>
      </c>
      <c r="G59" s="31">
        <f t="shared" si="3"/>
        <v>26.03076923076922</v>
      </c>
    </row>
    <row r="60" spans="1:7" ht="13.5">
      <c r="A60" s="100">
        <v>59</v>
      </c>
      <c r="B60" s="109" t="s">
        <v>55</v>
      </c>
      <c r="C60" s="27" t="s">
        <v>114</v>
      </c>
      <c r="D60" s="35">
        <v>0.7430555555555555</v>
      </c>
      <c r="E60" s="35">
        <v>0.8194444444444445</v>
      </c>
      <c r="F60" s="28">
        <f t="shared" si="2"/>
        <v>0.07638888888888906</v>
      </c>
      <c r="G60" s="31">
        <f t="shared" si="3"/>
        <v>25.63636363636358</v>
      </c>
    </row>
    <row r="61" spans="1:7" ht="13.5">
      <c r="A61" s="100">
        <v>60</v>
      </c>
      <c r="B61" s="108" t="s">
        <v>28</v>
      </c>
      <c r="C61" s="27" t="s">
        <v>116</v>
      </c>
      <c r="D61" s="35">
        <v>0.33155092592592594</v>
      </c>
      <c r="E61" s="35">
        <v>0.4079513888888889</v>
      </c>
      <c r="F61" s="32">
        <f t="shared" si="2"/>
        <v>0.07640046296296293</v>
      </c>
      <c r="G61" s="33">
        <f t="shared" si="3"/>
        <v>25.632479927283754</v>
      </c>
    </row>
    <row r="62" spans="1:7" ht="13.5">
      <c r="A62" s="100">
        <v>61</v>
      </c>
      <c r="B62" s="122" t="s">
        <v>56</v>
      </c>
      <c r="C62" s="27" t="s">
        <v>113</v>
      </c>
      <c r="D62" s="35">
        <v>0.7193287037037037</v>
      </c>
      <c r="E62" s="35">
        <v>0.7961574074074074</v>
      </c>
      <c r="F62" s="28">
        <f t="shared" si="2"/>
        <v>0.07682870370370365</v>
      </c>
      <c r="G62" s="31">
        <f t="shared" si="3"/>
        <v>25.489605302802065</v>
      </c>
    </row>
    <row r="63" spans="1:7" ht="13.5">
      <c r="A63" s="100">
        <v>62</v>
      </c>
      <c r="B63" s="123" t="s">
        <v>37</v>
      </c>
      <c r="C63" s="27" t="s">
        <v>113</v>
      </c>
      <c r="D63" s="35">
        <v>0.07690972222222221</v>
      </c>
      <c r="E63" s="35">
        <v>0.15420138888888887</v>
      </c>
      <c r="F63" s="36">
        <f t="shared" si="2"/>
        <v>0.07729166666666666</v>
      </c>
      <c r="G63" s="37">
        <f t="shared" si="3"/>
        <v>25.33692722371968</v>
      </c>
    </row>
    <row r="64" spans="1:7" ht="13.5">
      <c r="A64" s="100">
        <v>63</v>
      </c>
      <c r="B64" s="126" t="s">
        <v>38</v>
      </c>
      <c r="C64" s="27" t="s">
        <v>109</v>
      </c>
      <c r="D64" s="35">
        <v>0.59375</v>
      </c>
      <c r="E64" s="35">
        <v>0.6711574074074074</v>
      </c>
      <c r="F64" s="29">
        <f t="shared" si="2"/>
        <v>0.07740740740740737</v>
      </c>
      <c r="G64" s="30">
        <f t="shared" si="3"/>
        <v>25.29904306220097</v>
      </c>
    </row>
    <row r="65" spans="1:7" ht="13.5">
      <c r="A65" s="100">
        <v>64</v>
      </c>
      <c r="B65" s="116" t="s">
        <v>32</v>
      </c>
      <c r="C65" s="27" t="s">
        <v>113</v>
      </c>
      <c r="D65" s="35">
        <v>0.030555555555555555</v>
      </c>
      <c r="E65" s="35">
        <v>0.10798611111111112</v>
      </c>
      <c r="F65" s="32">
        <f t="shared" si="2"/>
        <v>0.07743055555555556</v>
      </c>
      <c r="G65" s="33">
        <f t="shared" si="3"/>
        <v>25.291479820627803</v>
      </c>
    </row>
    <row r="66" spans="1:7" ht="13.5">
      <c r="A66" s="100">
        <v>65</v>
      </c>
      <c r="B66" s="123" t="s">
        <v>37</v>
      </c>
      <c r="C66" s="27" t="s">
        <v>112</v>
      </c>
      <c r="D66" s="35">
        <v>0.5894097222222222</v>
      </c>
      <c r="E66" s="35">
        <v>0.6668402777777778</v>
      </c>
      <c r="F66" s="32">
        <f aca="true" t="shared" si="4" ref="F66:F97">E66-D66</f>
        <v>0.07743055555555556</v>
      </c>
      <c r="G66" s="33">
        <f aca="true" t="shared" si="5" ref="G66:G97">47/F66/24</f>
        <v>25.291479820627803</v>
      </c>
    </row>
    <row r="67" spans="1:7" ht="13.5">
      <c r="A67" s="100">
        <v>66</v>
      </c>
      <c r="B67" s="126" t="s">
        <v>38</v>
      </c>
      <c r="C67" s="27" t="s">
        <v>112</v>
      </c>
      <c r="D67" s="35">
        <v>0.6854166666666667</v>
      </c>
      <c r="E67" s="35">
        <v>0.7628472222222222</v>
      </c>
      <c r="F67" s="28">
        <f t="shared" si="4"/>
        <v>0.07743055555555556</v>
      </c>
      <c r="G67" s="31">
        <f t="shared" si="5"/>
        <v>25.291479820627803</v>
      </c>
    </row>
    <row r="68" spans="1:7" ht="13.5">
      <c r="A68" s="100">
        <v>67</v>
      </c>
      <c r="B68" s="106" t="s">
        <v>13</v>
      </c>
      <c r="C68" s="27" t="s">
        <v>118</v>
      </c>
      <c r="D68" s="28">
        <v>0.3095717592592592</v>
      </c>
      <c r="E68" s="28">
        <v>0.38761574074074073</v>
      </c>
      <c r="F68" s="28">
        <f t="shared" si="4"/>
        <v>0.0780439814814815</v>
      </c>
      <c r="G68" s="31">
        <f t="shared" si="5"/>
        <v>25.09268871422215</v>
      </c>
    </row>
    <row r="69" spans="1:7" ht="13.5">
      <c r="A69" s="100">
        <v>68</v>
      </c>
      <c r="B69" s="125" t="s">
        <v>34</v>
      </c>
      <c r="C69" s="27" t="s">
        <v>113</v>
      </c>
      <c r="D69" s="35">
        <v>0.9979166666666667</v>
      </c>
      <c r="E69" s="39">
        <v>1.0760416666666666</v>
      </c>
      <c r="F69" s="28">
        <f t="shared" si="4"/>
        <v>0.07812499999999989</v>
      </c>
      <c r="G69" s="31">
        <f t="shared" si="5"/>
        <v>25.066666666666702</v>
      </c>
    </row>
    <row r="70" spans="1:7" ht="13.5">
      <c r="A70" s="100">
        <v>69</v>
      </c>
      <c r="B70" s="126" t="s">
        <v>38</v>
      </c>
      <c r="C70" s="27" t="s">
        <v>116</v>
      </c>
      <c r="D70" s="35">
        <v>0.9819444444444444</v>
      </c>
      <c r="E70" s="35">
        <v>1.0604166666666666</v>
      </c>
      <c r="F70" s="28">
        <f t="shared" si="4"/>
        <v>0.07847222222222217</v>
      </c>
      <c r="G70" s="31">
        <f t="shared" si="5"/>
        <v>24.9557522123894</v>
      </c>
    </row>
    <row r="71" spans="1:7" ht="13.5">
      <c r="A71" s="100">
        <v>70</v>
      </c>
      <c r="B71" s="122" t="s">
        <v>56</v>
      </c>
      <c r="C71" s="27" t="s">
        <v>116</v>
      </c>
      <c r="D71" s="35">
        <v>0.32936342592592593</v>
      </c>
      <c r="E71" s="35">
        <v>0.4079513888888889</v>
      </c>
      <c r="F71" s="28">
        <f t="shared" si="4"/>
        <v>0.07858796296296294</v>
      </c>
      <c r="G71" s="31">
        <f t="shared" si="5"/>
        <v>24.918998527245957</v>
      </c>
    </row>
    <row r="72" spans="1:7" ht="13.5">
      <c r="A72" s="100">
        <v>71</v>
      </c>
      <c r="B72" s="106" t="s">
        <v>13</v>
      </c>
      <c r="C72" s="27" t="s">
        <v>116</v>
      </c>
      <c r="D72" s="28">
        <v>0.8104166666666667</v>
      </c>
      <c r="E72" s="28">
        <v>0.889236111111111</v>
      </c>
      <c r="F72" s="28">
        <f t="shared" si="4"/>
        <v>0.07881944444444433</v>
      </c>
      <c r="G72" s="31">
        <f t="shared" si="5"/>
        <v>24.845814977973603</v>
      </c>
    </row>
    <row r="73" spans="1:7" ht="13.5">
      <c r="A73" s="100">
        <v>72</v>
      </c>
      <c r="B73" s="117" t="s">
        <v>25</v>
      </c>
      <c r="C73" s="27" t="s">
        <v>113</v>
      </c>
      <c r="D73" s="35">
        <v>0.09722222222222222</v>
      </c>
      <c r="E73" s="35">
        <v>0.17642361111111113</v>
      </c>
      <c r="F73" s="32">
        <f t="shared" si="4"/>
        <v>0.0792013888888889</v>
      </c>
      <c r="G73" s="33">
        <f t="shared" si="5"/>
        <v>24.725997369574742</v>
      </c>
    </row>
    <row r="74" spans="1:7" ht="13.5">
      <c r="A74" s="100">
        <v>73</v>
      </c>
      <c r="B74" s="127" t="s">
        <v>65</v>
      </c>
      <c r="C74" s="27" t="s">
        <v>109</v>
      </c>
      <c r="D74" s="35">
        <v>0.6500578703703704</v>
      </c>
      <c r="E74" s="35">
        <v>0.7304976851851852</v>
      </c>
      <c r="F74" s="29">
        <f t="shared" si="4"/>
        <v>0.08043981481481477</v>
      </c>
      <c r="G74" s="30">
        <f t="shared" si="5"/>
        <v>24.345323741007206</v>
      </c>
    </row>
    <row r="75" spans="1:7" ht="13.5">
      <c r="A75" s="100">
        <v>74</v>
      </c>
      <c r="B75" s="128" t="s">
        <v>27</v>
      </c>
      <c r="C75" s="27" t="s">
        <v>109</v>
      </c>
      <c r="D75" s="35">
        <v>0.5208333333333334</v>
      </c>
      <c r="E75" s="35">
        <v>0.6013888888888889</v>
      </c>
      <c r="F75" s="29">
        <f t="shared" si="4"/>
        <v>0.08055555555555549</v>
      </c>
      <c r="G75" s="30">
        <f t="shared" si="5"/>
        <v>24.310344827586224</v>
      </c>
    </row>
    <row r="76" spans="1:7" ht="13.5">
      <c r="A76" s="100">
        <v>75</v>
      </c>
      <c r="B76" s="109" t="s">
        <v>55</v>
      </c>
      <c r="C76" s="27" t="s">
        <v>116</v>
      </c>
      <c r="D76" s="35">
        <v>0.8314814814814815</v>
      </c>
      <c r="E76" s="35">
        <v>0.9120370370370371</v>
      </c>
      <c r="F76" s="28">
        <f t="shared" si="4"/>
        <v>0.0805555555555556</v>
      </c>
      <c r="G76" s="31">
        <f t="shared" si="5"/>
        <v>24.310344827586192</v>
      </c>
    </row>
    <row r="77" spans="1:7" ht="13.5">
      <c r="A77" s="100">
        <v>76</v>
      </c>
      <c r="B77" s="129" t="s">
        <v>93</v>
      </c>
      <c r="C77" s="27" t="s">
        <v>112</v>
      </c>
      <c r="D77" s="35">
        <v>0.658449074074074</v>
      </c>
      <c r="E77" s="35">
        <v>0.7390972222222222</v>
      </c>
      <c r="F77" s="29">
        <f t="shared" si="4"/>
        <v>0.08064814814814814</v>
      </c>
      <c r="G77" s="30">
        <f t="shared" si="5"/>
        <v>24.282433983926524</v>
      </c>
    </row>
    <row r="78" spans="1:7" ht="13.5">
      <c r="A78" s="100">
        <v>77</v>
      </c>
      <c r="B78" s="130" t="s">
        <v>35</v>
      </c>
      <c r="C78" s="27" t="s">
        <v>109</v>
      </c>
      <c r="D78" s="35">
        <v>0.7390972222222222</v>
      </c>
      <c r="E78" s="35">
        <v>0.8197916666666667</v>
      </c>
      <c r="F78" s="29">
        <f t="shared" si="4"/>
        <v>0.08069444444444451</v>
      </c>
      <c r="G78" s="30">
        <f t="shared" si="5"/>
        <v>24.268502581755573</v>
      </c>
    </row>
    <row r="79" spans="1:7" ht="13.5">
      <c r="A79" s="100">
        <v>78</v>
      </c>
      <c r="B79" s="131" t="s">
        <v>26</v>
      </c>
      <c r="C79" s="27" t="s">
        <v>109</v>
      </c>
      <c r="D79" s="35">
        <v>0.5208333333333334</v>
      </c>
      <c r="E79" s="35">
        <v>0.6021412037037037</v>
      </c>
      <c r="F79" s="29">
        <f t="shared" si="4"/>
        <v>0.08130787037037035</v>
      </c>
      <c r="G79" s="30">
        <f t="shared" si="5"/>
        <v>24.08540925266905</v>
      </c>
    </row>
    <row r="80" spans="1:7" ht="13.5">
      <c r="A80" s="100">
        <v>79</v>
      </c>
      <c r="B80" s="130" t="s">
        <v>35</v>
      </c>
      <c r="C80" s="27" t="s">
        <v>112</v>
      </c>
      <c r="D80" s="35">
        <v>0.8331018518518518</v>
      </c>
      <c r="E80" s="35">
        <v>0.9145833333333333</v>
      </c>
      <c r="F80" s="28">
        <f t="shared" si="4"/>
        <v>0.08148148148148149</v>
      </c>
      <c r="G80" s="31">
        <f t="shared" si="5"/>
        <v>24.034090909090907</v>
      </c>
    </row>
    <row r="81" spans="1:7" ht="13.5">
      <c r="A81" s="100">
        <v>80</v>
      </c>
      <c r="B81" s="106" t="s">
        <v>13</v>
      </c>
      <c r="C81" s="27" t="s">
        <v>119</v>
      </c>
      <c r="D81" s="28">
        <v>0.39837962962962964</v>
      </c>
      <c r="E81" s="28">
        <v>0.480162037037037</v>
      </c>
      <c r="F81" s="32">
        <f t="shared" si="4"/>
        <v>0.08178240740740739</v>
      </c>
      <c r="G81" s="33">
        <f t="shared" si="5"/>
        <v>23.945655250495335</v>
      </c>
    </row>
    <row r="82" spans="1:7" ht="13.5">
      <c r="A82" s="100">
        <v>81</v>
      </c>
      <c r="B82" s="132" t="s">
        <v>96</v>
      </c>
      <c r="C82" s="27" t="s">
        <v>112</v>
      </c>
      <c r="D82" s="35">
        <v>0.7210069444444445</v>
      </c>
      <c r="E82" s="35">
        <v>0.8029513888888888</v>
      </c>
      <c r="F82" s="29">
        <f t="shared" si="4"/>
        <v>0.08194444444444438</v>
      </c>
      <c r="G82" s="30">
        <f t="shared" si="5"/>
        <v>23.898305084745783</v>
      </c>
    </row>
    <row r="83" spans="1:7" ht="13.5">
      <c r="A83" s="100">
        <v>82</v>
      </c>
      <c r="B83" s="109" t="s">
        <v>55</v>
      </c>
      <c r="C83" s="27" t="s">
        <v>115</v>
      </c>
      <c r="D83" s="35">
        <v>0.928125</v>
      </c>
      <c r="E83" s="35">
        <v>1.0105324074074074</v>
      </c>
      <c r="F83" s="28">
        <f t="shared" si="4"/>
        <v>0.08240740740740737</v>
      </c>
      <c r="G83" s="31">
        <f t="shared" si="5"/>
        <v>23.764044943820235</v>
      </c>
    </row>
    <row r="84" spans="1:7" ht="13.5">
      <c r="A84" s="100">
        <v>83</v>
      </c>
      <c r="B84" s="122" t="s">
        <v>56</v>
      </c>
      <c r="C84" s="27" t="s">
        <v>114</v>
      </c>
      <c r="D84" s="35">
        <v>0.8372685185185186</v>
      </c>
      <c r="E84" s="35">
        <v>0.919675925925926</v>
      </c>
      <c r="F84" s="28">
        <f t="shared" si="4"/>
        <v>0.08240740740740737</v>
      </c>
      <c r="G84" s="31">
        <f t="shared" si="5"/>
        <v>23.764044943820235</v>
      </c>
    </row>
    <row r="85" spans="1:7" ht="13.5">
      <c r="A85" s="100">
        <v>84</v>
      </c>
      <c r="B85" s="125" t="s">
        <v>34</v>
      </c>
      <c r="C85" s="27" t="s">
        <v>116</v>
      </c>
      <c r="D85" s="35">
        <v>0.45525462962962965</v>
      </c>
      <c r="E85" s="35">
        <v>0.538449074074074</v>
      </c>
      <c r="F85" s="36">
        <f t="shared" si="4"/>
        <v>0.0831944444444444</v>
      </c>
      <c r="G85" s="37">
        <f t="shared" si="5"/>
        <v>23.53923205342238</v>
      </c>
    </row>
    <row r="86" spans="1:7" ht="13.5">
      <c r="A86" s="100">
        <v>85</v>
      </c>
      <c r="B86" s="127" t="s">
        <v>65</v>
      </c>
      <c r="C86" s="27" t="s">
        <v>112</v>
      </c>
      <c r="D86" s="35">
        <v>0.8296296296296296</v>
      </c>
      <c r="E86" s="35">
        <v>0.9130208333333334</v>
      </c>
      <c r="F86" s="32">
        <f t="shared" si="4"/>
        <v>0.08339120370370379</v>
      </c>
      <c r="G86" s="33">
        <f t="shared" si="5"/>
        <v>23.48369188063842</v>
      </c>
    </row>
    <row r="87" spans="1:7" ht="13.5">
      <c r="A87" s="100">
        <v>86</v>
      </c>
      <c r="B87" s="126" t="s">
        <v>38</v>
      </c>
      <c r="C87" s="27" t="s">
        <v>113</v>
      </c>
      <c r="D87" s="35">
        <v>0.7742476851851853</v>
      </c>
      <c r="E87" s="35">
        <v>0.8579282407407408</v>
      </c>
      <c r="F87" s="28">
        <f t="shared" si="4"/>
        <v>0.08368055555555554</v>
      </c>
      <c r="G87" s="31">
        <f t="shared" si="5"/>
        <v>23.402489626556022</v>
      </c>
    </row>
    <row r="88" spans="1:7" ht="13.5">
      <c r="A88" s="100">
        <v>87</v>
      </c>
      <c r="B88" s="129" t="s">
        <v>93</v>
      </c>
      <c r="C88" s="27" t="s">
        <v>109</v>
      </c>
      <c r="D88" s="35">
        <v>0.5625</v>
      </c>
      <c r="E88" s="35">
        <v>0.6482638888888889</v>
      </c>
      <c r="F88" s="36">
        <f t="shared" si="4"/>
        <v>0.08576388888888886</v>
      </c>
      <c r="G88" s="37">
        <f t="shared" si="5"/>
        <v>22.834008097166002</v>
      </c>
    </row>
    <row r="89" spans="1:7" ht="13.5">
      <c r="A89" s="100">
        <v>88</v>
      </c>
      <c r="B89" s="133" t="s">
        <v>63</v>
      </c>
      <c r="C89" s="27" t="s">
        <v>109</v>
      </c>
      <c r="D89" s="35">
        <v>0.5625</v>
      </c>
      <c r="E89" s="35">
        <v>0.6482638888888889</v>
      </c>
      <c r="F89" s="29">
        <f t="shared" si="4"/>
        <v>0.08576388888888886</v>
      </c>
      <c r="G89" s="30">
        <f t="shared" si="5"/>
        <v>22.834008097166002</v>
      </c>
    </row>
    <row r="90" spans="1:7" ht="13.5">
      <c r="A90" s="100">
        <v>89</v>
      </c>
      <c r="B90" s="132" t="s">
        <v>96</v>
      </c>
      <c r="C90" s="27" t="s">
        <v>109</v>
      </c>
      <c r="D90" s="35">
        <v>0.6063657407407407</v>
      </c>
      <c r="E90" s="35">
        <v>0.6925347222222222</v>
      </c>
      <c r="F90" s="36">
        <f t="shared" si="4"/>
        <v>0.08616898148148155</v>
      </c>
      <c r="G90" s="37">
        <f t="shared" si="5"/>
        <v>22.726662189388833</v>
      </c>
    </row>
    <row r="91" spans="1:7" ht="13.5">
      <c r="A91" s="100">
        <v>90</v>
      </c>
      <c r="B91" s="133" t="s">
        <v>63</v>
      </c>
      <c r="C91" s="27" t="s">
        <v>112</v>
      </c>
      <c r="D91" s="35">
        <v>0.7390046296296297</v>
      </c>
      <c r="E91" s="35">
        <v>0.8261574074074075</v>
      </c>
      <c r="F91" s="36">
        <f t="shared" si="4"/>
        <v>0.08715277777777786</v>
      </c>
      <c r="G91" s="37">
        <f t="shared" si="5"/>
        <v>22.470119521912327</v>
      </c>
    </row>
    <row r="92" spans="1:7" ht="13.5">
      <c r="A92" s="100">
        <v>91</v>
      </c>
      <c r="B92" s="122" t="s">
        <v>56</v>
      </c>
      <c r="C92" s="27" t="s">
        <v>115</v>
      </c>
      <c r="D92" s="35">
        <v>0.4269675925925926</v>
      </c>
      <c r="E92" s="35">
        <v>0.5154166666666666</v>
      </c>
      <c r="F92" s="32">
        <f t="shared" si="4"/>
        <v>0.08844907407407404</v>
      </c>
      <c r="G92" s="33">
        <f t="shared" si="5"/>
        <v>22.140800837477105</v>
      </c>
    </row>
    <row r="93" spans="1:7" ht="13.5">
      <c r="A93" s="100">
        <v>92</v>
      </c>
      <c r="B93" s="134" t="s">
        <v>8</v>
      </c>
      <c r="C93" s="27" t="s">
        <v>109</v>
      </c>
      <c r="D93" s="35">
        <v>0.5208333333333334</v>
      </c>
      <c r="E93" s="35">
        <v>0.6095486111111111</v>
      </c>
      <c r="F93" s="29">
        <f t="shared" si="4"/>
        <v>0.08871527777777777</v>
      </c>
      <c r="G93" s="30">
        <f t="shared" si="5"/>
        <v>22.074363992172213</v>
      </c>
    </row>
    <row r="94" spans="1:7" ht="13.5">
      <c r="A94" s="100">
        <v>93</v>
      </c>
      <c r="B94" s="130" t="s">
        <v>35</v>
      </c>
      <c r="C94" s="27" t="s">
        <v>113</v>
      </c>
      <c r="D94" s="35">
        <v>0.15671296296296297</v>
      </c>
      <c r="E94" s="35">
        <v>0.24594907407407407</v>
      </c>
      <c r="F94" s="32">
        <f t="shared" si="4"/>
        <v>0.0892361111111111</v>
      </c>
      <c r="G94" s="33">
        <f t="shared" si="5"/>
        <v>21.945525291828798</v>
      </c>
    </row>
    <row r="95" spans="1:7" ht="13.5">
      <c r="A95" s="100">
        <v>94</v>
      </c>
      <c r="B95" s="126" t="s">
        <v>38</v>
      </c>
      <c r="C95" s="27" t="s">
        <v>114</v>
      </c>
      <c r="D95" s="35">
        <v>0.8709490740740741</v>
      </c>
      <c r="E95" s="35">
        <v>0.9606481481481483</v>
      </c>
      <c r="F95" s="32">
        <f t="shared" si="4"/>
        <v>0.08969907407407418</v>
      </c>
      <c r="G95" s="33">
        <f t="shared" si="5"/>
        <v>21.8322580645161</v>
      </c>
    </row>
    <row r="96" spans="1:7" ht="13.5">
      <c r="A96" s="100">
        <v>95</v>
      </c>
      <c r="B96" s="132" t="s">
        <v>96</v>
      </c>
      <c r="C96" s="27" t="s">
        <v>113</v>
      </c>
      <c r="D96" s="35">
        <v>0.8709490740740741</v>
      </c>
      <c r="E96" s="35">
        <v>0.9606481481481483</v>
      </c>
      <c r="F96" s="32">
        <f t="shared" si="4"/>
        <v>0.08969907407407418</v>
      </c>
      <c r="G96" s="33">
        <f t="shared" si="5"/>
        <v>21.8322580645161</v>
      </c>
    </row>
    <row r="97" spans="1:7" ht="13.5">
      <c r="A97" s="100">
        <v>96</v>
      </c>
      <c r="B97" s="131" t="s">
        <v>26</v>
      </c>
      <c r="C97" s="27" t="s">
        <v>114</v>
      </c>
      <c r="D97" s="35">
        <v>0.29135416666666664</v>
      </c>
      <c r="E97" s="35">
        <v>0.3812962962962963</v>
      </c>
      <c r="F97" s="28">
        <f t="shared" si="4"/>
        <v>0.08994212962962966</v>
      </c>
      <c r="G97" s="31">
        <f t="shared" si="5"/>
        <v>21.773259554754848</v>
      </c>
    </row>
    <row r="98" spans="1:7" ht="13.5">
      <c r="A98" s="100">
        <v>97</v>
      </c>
      <c r="B98" s="125" t="s">
        <v>34</v>
      </c>
      <c r="C98" s="27" t="s">
        <v>114</v>
      </c>
      <c r="D98" s="35">
        <v>0.29135416666666664</v>
      </c>
      <c r="E98" s="35">
        <v>0.3812962962962963</v>
      </c>
      <c r="F98" s="32">
        <f aca="true" t="shared" si="6" ref="F98:F129">E98-D98</f>
        <v>0.08994212962962966</v>
      </c>
      <c r="G98" s="33">
        <f aca="true" t="shared" si="7" ref="G98:G129">47/F98/24</f>
        <v>21.773259554754848</v>
      </c>
    </row>
    <row r="99" spans="1:7" ht="13.5">
      <c r="A99" s="100">
        <v>98</v>
      </c>
      <c r="B99" s="131" t="s">
        <v>26</v>
      </c>
      <c r="C99" s="27" t="s">
        <v>112</v>
      </c>
      <c r="D99" s="35">
        <v>0.7623263888888889</v>
      </c>
      <c r="E99" s="35">
        <v>0.8553240740740741</v>
      </c>
      <c r="F99" s="28">
        <f t="shared" si="6"/>
        <v>0.09299768518518514</v>
      </c>
      <c r="G99" s="31">
        <f t="shared" si="7"/>
        <v>21.05787181082764</v>
      </c>
    </row>
    <row r="100" spans="1:7" ht="13.5">
      <c r="A100" s="100">
        <v>99</v>
      </c>
      <c r="B100" s="133" t="s">
        <v>63</v>
      </c>
      <c r="C100" s="27" t="s">
        <v>113</v>
      </c>
      <c r="D100" s="35">
        <v>0.9206018518518518</v>
      </c>
      <c r="E100" s="35">
        <v>1.0161458333333333</v>
      </c>
      <c r="F100" s="32">
        <f t="shared" si="6"/>
        <v>0.09554398148148147</v>
      </c>
      <c r="G100" s="33">
        <f t="shared" si="7"/>
        <v>20.496668685645066</v>
      </c>
    </row>
    <row r="101" spans="1:7" ht="13.5">
      <c r="A101" s="100">
        <v>100</v>
      </c>
      <c r="B101" s="134" t="s">
        <v>8</v>
      </c>
      <c r="C101" s="27" t="s">
        <v>112</v>
      </c>
      <c r="D101" s="35">
        <v>0.6145833333333334</v>
      </c>
      <c r="E101" s="35">
        <v>0.7142939814814815</v>
      </c>
      <c r="F101" s="28">
        <f t="shared" si="6"/>
        <v>0.09971064814814812</v>
      </c>
      <c r="G101" s="31">
        <f t="shared" si="7"/>
        <v>19.640162507254797</v>
      </c>
    </row>
    <row r="102" spans="1:7" ht="13.5">
      <c r="A102" s="100">
        <v>101</v>
      </c>
      <c r="B102" s="134" t="s">
        <v>8</v>
      </c>
      <c r="C102" s="27" t="s">
        <v>113</v>
      </c>
      <c r="D102" s="35">
        <v>0.7533564814814815</v>
      </c>
      <c r="E102" s="35">
        <v>0.8553240740740741</v>
      </c>
      <c r="F102" s="28">
        <f t="shared" si="6"/>
        <v>0.10196759259259258</v>
      </c>
      <c r="G102" s="31">
        <f t="shared" si="7"/>
        <v>19.20544835414302</v>
      </c>
    </row>
    <row r="103" spans="1:7" ht="13.5">
      <c r="A103" s="100">
        <v>102</v>
      </c>
      <c r="B103" s="135" t="s">
        <v>16</v>
      </c>
      <c r="C103" s="27" t="s">
        <v>112</v>
      </c>
      <c r="D103" s="35">
        <v>0.8767361111111112</v>
      </c>
      <c r="E103" s="35">
        <v>0.9797453703703703</v>
      </c>
      <c r="F103" s="29">
        <f t="shared" si="6"/>
        <v>0.10300925925925919</v>
      </c>
      <c r="G103" s="30">
        <f t="shared" si="7"/>
        <v>19.011235955056193</v>
      </c>
    </row>
    <row r="104" spans="1:7" ht="13.5">
      <c r="A104" s="100">
        <v>103</v>
      </c>
      <c r="B104" s="134" t="s">
        <v>8</v>
      </c>
      <c r="C104" s="27" t="s">
        <v>114</v>
      </c>
      <c r="D104" s="35">
        <v>0.8769675925925925</v>
      </c>
      <c r="E104" s="35">
        <v>0.980150462962963</v>
      </c>
      <c r="F104" s="28">
        <f t="shared" si="6"/>
        <v>0.10318287037037055</v>
      </c>
      <c r="G104" s="31">
        <f t="shared" si="7"/>
        <v>18.979248457655604</v>
      </c>
    </row>
    <row r="105" spans="1:7" ht="13.5">
      <c r="A105" s="100">
        <v>104</v>
      </c>
      <c r="B105" s="131" t="s">
        <v>26</v>
      </c>
      <c r="C105" s="27" t="s">
        <v>113</v>
      </c>
      <c r="D105" s="35">
        <v>0.8769675925925925</v>
      </c>
      <c r="E105" s="35">
        <v>0.980150462962963</v>
      </c>
      <c r="F105" s="32">
        <f t="shared" si="6"/>
        <v>0.10318287037037055</v>
      </c>
      <c r="G105" s="33">
        <f t="shared" si="7"/>
        <v>18.979248457655604</v>
      </c>
    </row>
    <row r="106" spans="1:7" ht="13.5">
      <c r="A106" s="100">
        <v>105</v>
      </c>
      <c r="B106" s="135" t="s">
        <v>16</v>
      </c>
      <c r="C106" s="27" t="s">
        <v>109</v>
      </c>
      <c r="D106" s="35">
        <v>0.5625</v>
      </c>
      <c r="E106" s="35">
        <v>0.6661458333333333</v>
      </c>
      <c r="F106" s="32">
        <f t="shared" si="6"/>
        <v>0.10364583333333333</v>
      </c>
      <c r="G106" s="33">
        <f t="shared" si="7"/>
        <v>18.894472361809047</v>
      </c>
    </row>
    <row r="107" spans="1:7" ht="13.5">
      <c r="A107" s="100">
        <v>106</v>
      </c>
      <c r="B107" s="109" t="s">
        <v>55</v>
      </c>
      <c r="C107" s="27" t="s">
        <v>117</v>
      </c>
      <c r="D107" s="35">
        <v>0.05694444444444444</v>
      </c>
      <c r="E107" s="35">
        <v>0.1612037037037037</v>
      </c>
      <c r="F107" s="32">
        <f t="shared" si="6"/>
        <v>0.10425925925925927</v>
      </c>
      <c r="G107" s="33">
        <f t="shared" si="7"/>
        <v>18.78330373001776</v>
      </c>
    </row>
    <row r="108" spans="1:7" ht="13.5">
      <c r="A108" s="100">
        <v>107</v>
      </c>
      <c r="B108" s="134" t="s">
        <v>8</v>
      </c>
      <c r="C108" s="27" t="s">
        <v>116</v>
      </c>
      <c r="D108" s="35">
        <v>0.06018518518518518</v>
      </c>
      <c r="E108" s="35">
        <v>0.1723148148148148</v>
      </c>
      <c r="F108" s="28">
        <f t="shared" si="6"/>
        <v>0.11212962962962963</v>
      </c>
      <c r="G108" s="31">
        <f t="shared" si="7"/>
        <v>17.464905037159372</v>
      </c>
    </row>
    <row r="109" spans="1:7" ht="13.5">
      <c r="A109" s="100">
        <v>108</v>
      </c>
      <c r="B109" s="134" t="s">
        <v>8</v>
      </c>
      <c r="C109" s="27" t="s">
        <v>117</v>
      </c>
      <c r="D109" s="35">
        <v>0.3590277777777778</v>
      </c>
      <c r="E109" s="35">
        <v>0.4732986111111111</v>
      </c>
      <c r="F109" s="36">
        <f t="shared" si="6"/>
        <v>0.11427083333333332</v>
      </c>
      <c r="G109" s="37">
        <f t="shared" si="7"/>
        <v>17.137648131267095</v>
      </c>
    </row>
    <row r="110" spans="1:7" ht="13.5">
      <c r="A110" s="100">
        <v>109</v>
      </c>
      <c r="B110" s="134" t="s">
        <v>8</v>
      </c>
      <c r="C110" s="27" t="s">
        <v>115</v>
      </c>
      <c r="D110" s="35">
        <v>0.19872685185185182</v>
      </c>
      <c r="E110" s="35">
        <v>0.31538194444444445</v>
      </c>
      <c r="F110" s="32">
        <f t="shared" si="6"/>
        <v>0.11665509259259263</v>
      </c>
      <c r="G110" s="33">
        <f t="shared" si="7"/>
        <v>16.787379700367094</v>
      </c>
    </row>
    <row r="111" spans="1:7" ht="13.5">
      <c r="A111" s="100">
        <v>110</v>
      </c>
      <c r="B111" s="129" t="s">
        <v>93</v>
      </c>
      <c r="C111" s="27" t="s">
        <v>113</v>
      </c>
      <c r="D111" s="35">
        <v>0.7936342592592592</v>
      </c>
      <c r="E111" s="35">
        <v>0.913599537037037</v>
      </c>
      <c r="F111" s="32">
        <f t="shared" si="6"/>
        <v>0.11996527777777777</v>
      </c>
      <c r="G111" s="33">
        <f t="shared" si="7"/>
        <v>16.324167872648335</v>
      </c>
    </row>
    <row r="112" spans="1:7" ht="13.5">
      <c r="A112" s="100">
        <v>111</v>
      </c>
      <c r="B112" s="128" t="s">
        <v>27</v>
      </c>
      <c r="C112" s="27" t="s">
        <v>113</v>
      </c>
      <c r="D112" s="35">
        <v>0.8151041666666666</v>
      </c>
      <c r="E112" s="35">
        <v>0.9563657407407408</v>
      </c>
      <c r="F112" s="36">
        <f t="shared" si="6"/>
        <v>0.14126157407407414</v>
      </c>
      <c r="G112" s="37">
        <f t="shared" si="7"/>
        <v>13.863170831626377</v>
      </c>
    </row>
    <row r="113" spans="1:7" ht="13.5">
      <c r="A113" s="100">
        <v>112</v>
      </c>
      <c r="B113" s="128" t="s">
        <v>27</v>
      </c>
      <c r="C113" s="27" t="s">
        <v>112</v>
      </c>
      <c r="D113" s="35">
        <v>0.6311342592592593</v>
      </c>
      <c r="E113" s="35">
        <v>0.784050925925926</v>
      </c>
      <c r="F113" s="32">
        <f t="shared" si="6"/>
        <v>0.1529166666666667</v>
      </c>
      <c r="G113" s="33">
        <f t="shared" si="7"/>
        <v>12.806539509536782</v>
      </c>
    </row>
    <row r="114" ht="13.5">
      <c r="D114"/>
    </row>
    <row r="115" ht="13.5">
      <c r="D115"/>
    </row>
    <row r="116" ht="13.5">
      <c r="D116"/>
    </row>
    <row r="117" ht="13.5">
      <c r="D11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C1">
      <selection activeCell="C1" sqref="C1"/>
    </sheetView>
  </sheetViews>
  <sheetFormatPr defaultColWidth="8.8515625" defaultRowHeight="15"/>
  <cols>
    <col min="1" max="1" width="43.140625" style="0" customWidth="1"/>
    <col min="2" max="2" width="62.140625" style="0" customWidth="1"/>
    <col min="3" max="3" width="20.8515625" style="0" bestFit="1" customWidth="1"/>
    <col min="4" max="6" width="15.7109375" style="0" customWidth="1"/>
    <col min="7" max="7" width="15.7109375" style="16" customWidth="1"/>
    <col min="8" max="8" width="15.7109375" style="0" customWidth="1"/>
    <col min="9" max="9" width="15.7109375" style="16" customWidth="1"/>
    <col min="10" max="10" width="15.7109375" style="0" customWidth="1"/>
    <col min="11" max="11" width="15.7109375" style="16" customWidth="1"/>
    <col min="12" max="12" width="8.8515625" style="0" customWidth="1"/>
    <col min="13" max="13" width="10.140625" style="0" bestFit="1" customWidth="1"/>
    <col min="14" max="14" width="12.00390625" style="0" bestFit="1" customWidth="1"/>
  </cols>
  <sheetData>
    <row r="1" spans="1:11" ht="15">
      <c r="A1" s="7">
        <v>1</v>
      </c>
      <c r="B1" s="1" t="s">
        <v>6</v>
      </c>
      <c r="C1" s="76"/>
      <c r="D1" s="77" t="s">
        <v>93</v>
      </c>
      <c r="E1" s="84">
        <v>1</v>
      </c>
      <c r="F1" s="78"/>
      <c r="G1" s="88"/>
      <c r="H1" s="78"/>
      <c r="I1" s="88"/>
      <c r="J1" s="78"/>
      <c r="K1" s="92"/>
    </row>
    <row r="2" spans="1:11" ht="15">
      <c r="A2" s="7"/>
      <c r="B2" s="2"/>
      <c r="C2" s="79"/>
      <c r="D2" s="72" t="s">
        <v>66</v>
      </c>
      <c r="E2" s="85">
        <v>2</v>
      </c>
      <c r="F2" s="71"/>
      <c r="G2" s="89"/>
      <c r="H2" s="71"/>
      <c r="I2" s="89"/>
      <c r="J2" s="71"/>
      <c r="K2" s="93"/>
    </row>
    <row r="3" spans="1:11" ht="18">
      <c r="A3" s="8" t="s">
        <v>14</v>
      </c>
      <c r="B3" s="10" t="s">
        <v>6</v>
      </c>
      <c r="C3" s="80" t="s">
        <v>14</v>
      </c>
      <c r="D3" s="72" t="s">
        <v>13</v>
      </c>
      <c r="E3" s="85" t="s">
        <v>61</v>
      </c>
      <c r="F3" s="71"/>
      <c r="G3" s="89"/>
      <c r="H3" s="71"/>
      <c r="I3" s="89"/>
      <c r="J3" s="71"/>
      <c r="K3" s="93"/>
    </row>
    <row r="4" spans="1:11" ht="18">
      <c r="A4" s="8"/>
      <c r="B4" s="10"/>
      <c r="C4" s="80" t="s">
        <v>14</v>
      </c>
      <c r="D4" s="74" t="s">
        <v>63</v>
      </c>
      <c r="E4" s="86" t="s">
        <v>62</v>
      </c>
      <c r="F4" s="74" t="s">
        <v>65</v>
      </c>
      <c r="G4" s="86" t="s">
        <v>64</v>
      </c>
      <c r="H4" s="71"/>
      <c r="I4" s="89"/>
      <c r="J4" s="71"/>
      <c r="K4" s="93"/>
    </row>
    <row r="5" spans="1:11" ht="15">
      <c r="A5" s="7">
        <v>3</v>
      </c>
      <c r="B5" s="10" t="s">
        <v>6</v>
      </c>
      <c r="C5" s="80"/>
      <c r="D5" s="72" t="s">
        <v>38</v>
      </c>
      <c r="E5" s="85">
        <v>3</v>
      </c>
      <c r="F5" s="71"/>
      <c r="G5" s="89"/>
      <c r="H5" s="71"/>
      <c r="I5" s="89"/>
      <c r="J5" s="71"/>
      <c r="K5" s="93"/>
    </row>
    <row r="6" spans="1:11" ht="15">
      <c r="A6" s="7" t="s">
        <v>40</v>
      </c>
      <c r="B6" s="10" t="s">
        <v>0</v>
      </c>
      <c r="C6" s="80" t="s">
        <v>2</v>
      </c>
      <c r="D6" s="72" t="s">
        <v>1</v>
      </c>
      <c r="E6" s="85" t="s">
        <v>60</v>
      </c>
      <c r="F6" s="72" t="s">
        <v>3</v>
      </c>
      <c r="G6" s="85" t="s">
        <v>58</v>
      </c>
      <c r="H6" s="72" t="s">
        <v>4</v>
      </c>
      <c r="I6" s="85" t="s">
        <v>59</v>
      </c>
      <c r="J6" s="72" t="s">
        <v>5</v>
      </c>
      <c r="K6" s="94" t="s">
        <v>57</v>
      </c>
    </row>
    <row r="7" spans="1:11" ht="15">
      <c r="A7" s="7" t="s">
        <v>41</v>
      </c>
      <c r="B7" s="10" t="s">
        <v>0</v>
      </c>
      <c r="C7" s="80" t="s">
        <v>9</v>
      </c>
      <c r="D7" s="72" t="s">
        <v>10</v>
      </c>
      <c r="E7" s="85" t="s">
        <v>58</v>
      </c>
      <c r="F7" s="72" t="s">
        <v>11</v>
      </c>
      <c r="G7" s="85" t="s">
        <v>57</v>
      </c>
      <c r="H7" s="72" t="s">
        <v>12</v>
      </c>
      <c r="I7" s="85" t="s">
        <v>59</v>
      </c>
      <c r="J7" s="73"/>
      <c r="K7" s="93"/>
    </row>
    <row r="8" spans="1:11" ht="15.75" thickBot="1">
      <c r="A8" s="7" t="s">
        <v>42</v>
      </c>
      <c r="B8" s="11" t="s">
        <v>0</v>
      </c>
      <c r="C8" s="80" t="s">
        <v>15</v>
      </c>
      <c r="D8" s="72" t="s">
        <v>16</v>
      </c>
      <c r="E8" s="85" t="s">
        <v>57</v>
      </c>
      <c r="F8" s="72" t="s">
        <v>17</v>
      </c>
      <c r="G8" s="85" t="s">
        <v>59</v>
      </c>
      <c r="H8" s="72" t="s">
        <v>18</v>
      </c>
      <c r="I8" s="85" t="s">
        <v>60</v>
      </c>
      <c r="J8" s="72" t="s">
        <v>19</v>
      </c>
      <c r="K8" s="94" t="s">
        <v>58</v>
      </c>
    </row>
    <row r="9" spans="1:11" ht="15">
      <c r="A9" s="7">
        <v>4</v>
      </c>
      <c r="B9" s="1" t="s">
        <v>7</v>
      </c>
      <c r="C9" s="79"/>
      <c r="D9" s="72" t="s">
        <v>8</v>
      </c>
      <c r="E9" s="85">
        <v>15</v>
      </c>
      <c r="F9" s="71"/>
      <c r="G9" s="89"/>
      <c r="H9" s="71"/>
      <c r="I9" s="89"/>
      <c r="J9" s="71"/>
      <c r="K9" s="93"/>
    </row>
    <row r="10" spans="1:11" ht="15">
      <c r="A10" s="7" t="s">
        <v>39</v>
      </c>
      <c r="B10" s="2" t="s">
        <v>7</v>
      </c>
      <c r="C10" s="80" t="s">
        <v>14</v>
      </c>
      <c r="D10" s="72" t="s">
        <v>13</v>
      </c>
      <c r="E10" s="85" t="s">
        <v>61</v>
      </c>
      <c r="F10" s="71"/>
      <c r="G10" s="89"/>
      <c r="H10" s="71"/>
      <c r="I10" s="89"/>
      <c r="J10" s="71"/>
      <c r="K10" s="93"/>
    </row>
    <row r="11" spans="1:11" ht="15">
      <c r="A11" s="7">
        <v>5</v>
      </c>
      <c r="B11" s="2" t="s">
        <v>7</v>
      </c>
      <c r="C11" s="80"/>
      <c r="D11" s="72" t="s">
        <v>26</v>
      </c>
      <c r="E11" s="85">
        <v>16</v>
      </c>
      <c r="F11" s="71"/>
      <c r="G11" s="89"/>
      <c r="H11" s="71"/>
      <c r="I11" s="89"/>
      <c r="J11" s="71"/>
      <c r="K11" s="93"/>
    </row>
    <row r="12" spans="1:11" ht="15">
      <c r="A12" s="7">
        <v>6</v>
      </c>
      <c r="B12" s="2" t="s">
        <v>7</v>
      </c>
      <c r="C12" s="80"/>
      <c r="D12" s="72" t="s">
        <v>27</v>
      </c>
      <c r="E12" s="85">
        <v>5</v>
      </c>
      <c r="F12" s="71"/>
      <c r="G12" s="89"/>
      <c r="H12" s="71"/>
      <c r="I12" s="89"/>
      <c r="J12" s="71"/>
      <c r="K12" s="93"/>
    </row>
    <row r="13" spans="1:11" ht="15">
      <c r="A13" s="7" t="s">
        <v>43</v>
      </c>
      <c r="B13" s="2" t="s">
        <v>20</v>
      </c>
      <c r="C13" s="80" t="s">
        <v>21</v>
      </c>
      <c r="D13" s="72" t="s">
        <v>22</v>
      </c>
      <c r="E13" s="85" t="s">
        <v>59</v>
      </c>
      <c r="F13" s="72" t="s">
        <v>23</v>
      </c>
      <c r="G13" s="85" t="s">
        <v>57</v>
      </c>
      <c r="H13" s="75" t="s">
        <v>24</v>
      </c>
      <c r="I13" s="91" t="s">
        <v>58</v>
      </c>
      <c r="J13" s="72" t="s">
        <v>25</v>
      </c>
      <c r="K13" s="94" t="s">
        <v>60</v>
      </c>
    </row>
    <row r="14" spans="1:11" ht="15">
      <c r="A14" s="9" t="s">
        <v>44</v>
      </c>
      <c r="B14" s="2" t="s">
        <v>20</v>
      </c>
      <c r="C14" s="80" t="s">
        <v>29</v>
      </c>
      <c r="D14" s="72" t="s">
        <v>28</v>
      </c>
      <c r="E14" s="85" t="s">
        <v>48</v>
      </c>
      <c r="F14" s="96" t="s">
        <v>30</v>
      </c>
      <c r="G14" s="97" t="s">
        <v>49</v>
      </c>
      <c r="H14" s="72" t="s">
        <v>31</v>
      </c>
      <c r="I14" s="85" t="s">
        <v>50</v>
      </c>
      <c r="J14" s="72" t="s">
        <v>32</v>
      </c>
      <c r="K14" s="94" t="s">
        <v>51</v>
      </c>
    </row>
    <row r="15" spans="1:11" ht="15.75" thickBot="1">
      <c r="A15" s="9" t="s">
        <v>45</v>
      </c>
      <c r="B15" s="6" t="s">
        <v>20</v>
      </c>
      <c r="C15" s="80" t="s">
        <v>33</v>
      </c>
      <c r="D15" s="72" t="s">
        <v>34</v>
      </c>
      <c r="E15" s="85" t="s">
        <v>52</v>
      </c>
      <c r="F15" s="72" t="s">
        <v>35</v>
      </c>
      <c r="G15" s="85" t="s">
        <v>54</v>
      </c>
      <c r="H15" s="96" t="s">
        <v>36</v>
      </c>
      <c r="I15" s="97"/>
      <c r="J15" s="72" t="s">
        <v>37</v>
      </c>
      <c r="K15" s="94" t="s">
        <v>53</v>
      </c>
    </row>
    <row r="16" spans="1:15" ht="15.75" thickBot="1">
      <c r="A16">
        <v>7</v>
      </c>
      <c r="B16" s="1" t="s">
        <v>7</v>
      </c>
      <c r="C16" s="79"/>
      <c r="D16" s="72" t="s">
        <v>55</v>
      </c>
      <c r="E16" s="86">
        <v>4</v>
      </c>
      <c r="F16" s="71"/>
      <c r="G16" s="89"/>
      <c r="H16" s="71"/>
      <c r="I16" s="89"/>
      <c r="J16" s="71"/>
      <c r="K16" s="93"/>
      <c r="M16" s="12"/>
      <c r="O16" s="13"/>
    </row>
    <row r="17" spans="1:15" ht="15.75" thickBot="1">
      <c r="A17">
        <v>8</v>
      </c>
      <c r="B17" s="1" t="s">
        <v>7</v>
      </c>
      <c r="C17" s="81"/>
      <c r="D17" s="82" t="s">
        <v>56</v>
      </c>
      <c r="E17" s="87">
        <v>6</v>
      </c>
      <c r="F17" s="83"/>
      <c r="G17" s="90"/>
      <c r="H17" s="83"/>
      <c r="I17" s="90"/>
      <c r="J17" s="83"/>
      <c r="K17" s="95"/>
      <c r="M17" s="12"/>
      <c r="O17" s="13"/>
    </row>
    <row r="18" ht="13.5">
      <c r="A18">
        <v>9</v>
      </c>
    </row>
    <row r="19" ht="13.5">
      <c r="A19">
        <v>10</v>
      </c>
    </row>
    <row r="20" ht="13.5">
      <c r="A20">
        <v>11</v>
      </c>
    </row>
    <row r="21" ht="13.5">
      <c r="A21">
        <v>12</v>
      </c>
    </row>
    <row r="22" ht="13.5">
      <c r="A22" s="7" t="s">
        <v>46</v>
      </c>
    </row>
    <row r="23" ht="13.5">
      <c r="A23" s="7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IdeaCentre</dc:creator>
  <cp:keywords/>
  <dc:description/>
  <cp:lastModifiedBy>Zoltan Asztalos</cp:lastModifiedBy>
  <cp:lastPrinted>2014-10-11T09:57:21Z</cp:lastPrinted>
  <dcterms:created xsi:type="dcterms:W3CDTF">2014-10-02T19:53:57Z</dcterms:created>
  <dcterms:modified xsi:type="dcterms:W3CDTF">2014-10-11T09:58:32Z</dcterms:modified>
  <cp:category/>
  <cp:version/>
  <cp:contentType/>
  <cp:contentStatus/>
</cp:coreProperties>
</file>